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рабочий стол 2024\питание\1 неделя\"/>
    </mc:Choice>
  </mc:AlternateContent>
  <bookViews>
    <workbookView xWindow="0" yWindow="0" windowWidth="23040" windowHeight="9192"/>
  </bookViews>
  <sheets>
    <sheet name="4" sheetId="17" r:id="rId1"/>
    <sheet name="Лист3" sheetId="23" state="hidden" r:id="rId2"/>
    <sheet name="Лист4" sheetId="24" state="hidden" r:id="rId3"/>
  </sheets>
  <definedNames>
    <definedName name="_xlnm._FilterDatabase" localSheetId="0" hidden="1">'4'!$A$1:$J$122</definedName>
    <definedName name="_xlnm.Print_Titles" localSheetId="0">'4'!$3:$7</definedName>
  </definedNames>
  <calcPr calcId="162913" fullCalcOnLoad="1" refMode="R1C1"/>
</workbook>
</file>

<file path=xl/calcChain.xml><?xml version="1.0" encoding="utf-8"?>
<calcChain xmlns="http://schemas.openxmlformats.org/spreadsheetml/2006/main">
  <c r="H22" i="17" l="1"/>
  <c r="G21" i="17"/>
  <c r="G22" i="17"/>
  <c r="F21" i="17"/>
  <c r="E21" i="17"/>
  <c r="E22" i="17"/>
  <c r="F18" i="17"/>
  <c r="D18" i="17"/>
  <c r="D22" i="17"/>
  <c r="G11" i="17"/>
  <c r="E11" i="17"/>
  <c r="G13" i="17"/>
  <c r="F13" i="17"/>
  <c r="E13" i="17"/>
  <c r="H14" i="17"/>
  <c r="H23" i="17"/>
  <c r="D14" i="17"/>
  <c r="C14" i="17"/>
  <c r="F10" i="17"/>
  <c r="E10" i="17"/>
  <c r="E23" i="23"/>
  <c r="F23" i="23"/>
  <c r="E24" i="23"/>
  <c r="F24" i="23"/>
  <c r="E25" i="23"/>
  <c r="F25" i="23"/>
  <c r="F28" i="23"/>
  <c r="F29" i="23"/>
  <c r="F27" i="23"/>
  <c r="C22" i="17"/>
  <c r="T5" i="24"/>
  <c r="U5" i="24"/>
  <c r="T4" i="24"/>
  <c r="U4" i="24"/>
  <c r="O5" i="24"/>
  <c r="P5" i="24"/>
  <c r="O4" i="24"/>
  <c r="P4" i="24"/>
  <c r="J5" i="24"/>
  <c r="K5" i="24"/>
  <c r="J4" i="24"/>
  <c r="K4" i="24"/>
  <c r="E5" i="24"/>
  <c r="F5" i="24"/>
  <c r="E4" i="24"/>
  <c r="F4" i="24"/>
  <c r="F6" i="24"/>
  <c r="F7" i="24"/>
  <c r="D22" i="23"/>
  <c r="E22" i="23"/>
  <c r="F22" i="23"/>
  <c r="E28" i="23"/>
  <c r="E29" i="23"/>
  <c r="E27" i="23"/>
  <c r="E20" i="23"/>
  <c r="F20" i="23"/>
  <c r="E21" i="23"/>
  <c r="F21" i="23"/>
  <c r="H21" i="23"/>
  <c r="E19" i="23"/>
  <c r="F19" i="23"/>
  <c r="D30" i="23"/>
  <c r="E30" i="23"/>
  <c r="F30" i="23"/>
  <c r="H30" i="23"/>
  <c r="P6" i="24"/>
  <c r="P7" i="24"/>
  <c r="G14" i="17"/>
  <c r="G23" i="17"/>
  <c r="E14" i="17"/>
  <c r="E23" i="17"/>
  <c r="F22" i="17"/>
  <c r="F23" i="17"/>
  <c r="F14" i="17"/>
  <c r="U6" i="24"/>
  <c r="U7" i="24"/>
  <c r="K6" i="24"/>
  <c r="K7" i="24"/>
</calcChain>
</file>

<file path=xl/sharedStrings.xml><?xml version="1.0" encoding="utf-8"?>
<sst xmlns="http://schemas.openxmlformats.org/spreadsheetml/2006/main" count="114" uniqueCount="79">
  <si>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</si>
  <si>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</si>
  <si>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</si>
  <si>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</si>
  <si>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</si>
  <si>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</si>
  <si>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</si>
  <si>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</si>
  <si>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</si>
  <si>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</si>
  <si>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</si>
  <si>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Завтрак </t>
  </si>
  <si>
    <t xml:space="preserve">   Наименование бдюда</t>
  </si>
  <si>
    <t>№ рецептур</t>
  </si>
  <si>
    <t>неделя: 1               день4: четверг</t>
  </si>
  <si>
    <t>Каша гречневая рассыпчатая</t>
  </si>
  <si>
    <t>Итого</t>
  </si>
  <si>
    <t>Чай с сахаром</t>
  </si>
  <si>
    <t>Цена</t>
  </si>
  <si>
    <t>пр</t>
  </si>
  <si>
    <t>1.5</t>
  </si>
  <si>
    <t>1.6</t>
  </si>
  <si>
    <t>183</t>
  </si>
  <si>
    <t>Обед</t>
  </si>
  <si>
    <t>обед</t>
  </si>
  <si>
    <t>Шипилина</t>
  </si>
  <si>
    <t>Сирофимовна</t>
  </si>
  <si>
    <t>каша</t>
  </si>
  <si>
    <t>сыр</t>
  </si>
  <si>
    <t>ветчина</t>
  </si>
  <si>
    <t>фрукт</t>
  </si>
  <si>
    <t>кондитерка</t>
  </si>
  <si>
    <t>рубка</t>
  </si>
  <si>
    <t>порционка</t>
  </si>
  <si>
    <t>мешанина</t>
  </si>
  <si>
    <t>овощи</t>
  </si>
  <si>
    <t>гречка</t>
  </si>
  <si>
    <t>картошка</t>
  </si>
  <si>
    <t>рис</t>
  </si>
  <si>
    <t>макароны</t>
  </si>
  <si>
    <t>яйцо</t>
  </si>
  <si>
    <t>омлет</t>
  </si>
  <si>
    <t>рыба котлета</t>
  </si>
  <si>
    <t>рыба</t>
  </si>
  <si>
    <t>запеканка</t>
  </si>
  <si>
    <t>сырники</t>
  </si>
  <si>
    <t>блины</t>
  </si>
  <si>
    <t>печень</t>
  </si>
  <si>
    <t>пюре картоф</t>
  </si>
  <si>
    <t>капуста</t>
  </si>
  <si>
    <t>Упех</t>
  </si>
  <si>
    <t>оладьи</t>
  </si>
  <si>
    <t>Ежик</t>
  </si>
  <si>
    <t>тефтеля</t>
  </si>
  <si>
    <t>Фрикаделька</t>
  </si>
  <si>
    <t>Котлета мясная</t>
  </si>
  <si>
    <t>Бисквит</t>
  </si>
  <si>
    <t>Кол-во дн. в меню</t>
  </si>
  <si>
    <t>Потребность на 1 порцию</t>
  </si>
  <si>
    <t>Кол-во ч/дн</t>
  </si>
  <si>
    <t>Итого потребность на 10 дней</t>
  </si>
  <si>
    <t>Итого потребность на месяц</t>
  </si>
  <si>
    <t>Потребность кг.</t>
  </si>
  <si>
    <t>Гоголь</t>
  </si>
  <si>
    <t>биточек КУРИНЫЙ</t>
  </si>
  <si>
    <t>Биточек НЕЖНЫЙ</t>
  </si>
  <si>
    <t xml:space="preserve">Рис отварной </t>
  </si>
  <si>
    <t>чел/дн</t>
  </si>
  <si>
    <t>шт/гр</t>
  </si>
  <si>
    <t>10 дн /кг.</t>
  </si>
  <si>
    <t>месяц/кг</t>
  </si>
  <si>
    <t>кол-во раз / меню</t>
  </si>
  <si>
    <t>Сырники</t>
  </si>
  <si>
    <t>Блины</t>
  </si>
  <si>
    <t>Оладьи</t>
  </si>
  <si>
    <t>Борщ с капустой , картофелем на м/к бульоне</t>
  </si>
  <si>
    <t xml:space="preserve">Биточек мясной  "нежный" в томатном соусе  </t>
  </si>
  <si>
    <t>Овощи порционные</t>
  </si>
  <si>
    <t xml:space="preserve">Филе куриное в молочном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</si>
</sst>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8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12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6" fillId="0" borderId="1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/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/>
    <xf numFmtId="1" fontId="3" fillId="0" borderId="1" xfId="0" applyNumberFormat="1" applyFont="1" applyFill="1" applyBorder="1" applyAlignment="1">
      <alignment vertical="center" wrapText="1"/>
    </xf>
    <xf numFmtId="0" fontId="10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1" fontId="0" fillId="0" borderId="1" xfId="0" applyNumberFormat="1" applyBorder="1"/>
    <xf numFmtId="0" fontId="8" fillId="0" borderId="1" xfId="0" applyFont="1" applyBorder="1"/>
    <xf numFmtId="4" fontId="3" fillId="0" borderId="1" xfId="0" applyNumberFormat="1" applyFont="1" applyFill="1" applyBorder="1" applyAlignment="1">
      <alignment horizontal="right" vertical="top" wrapText="1"/>
    </xf>
    <xf numFmtId="0" fontId="11" fillId="0" borderId="1" xfId="0" applyFont="1" applyBorder="1"/>
    <xf numFmtId="0" fontId="15" fillId="0" borderId="1" xfId="0" applyFont="1" applyFill="1" applyBorder="1"/>
    <xf numFmtId="0" fontId="4" fillId="0" borderId="5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right"/>
    </xf>
    <xf numFmtId="1" fontId="4" fillId="0" borderId="4" xfId="0" applyNumberFormat="1" applyFont="1" applyFill="1" applyBorder="1" applyAlignment="1">
      <alignment horizontal="center" vertical="top" wrapText="1"/>
    </xf>
    <xf numFmtId="1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vertical="center" wrapText="1"/>
    </xf>
    <xf numFmtId="2" fontId="13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/>
    <xf numFmtId="0" fontId="13" fillId="0" borderId="0" xfId="0" applyFont="1" applyFill="1" applyBorder="1"/>
    <xf numFmtId="0" fontId="4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2" fontId="3" fillId="0" borderId="0" xfId="0" applyNumberFormat="1" applyFont="1" applyFill="1" applyBorder="1" applyAlignment="1">
      <alignment vertical="top" wrapText="1"/>
    </xf>
    <xf numFmtId="2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vertical="top" wrapText="1"/>
    </xf>
    <xf numFmtId="1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4" fontId="6" fillId="0" borderId="0" xfId="0" applyNumberFormat="1" applyFont="1" applyFill="1" applyBorder="1" applyAlignment="1">
      <alignment wrapText="1"/>
    </xf>
    <xf numFmtId="4" fontId="4" fillId="0" borderId="0" xfId="0" applyNumberFormat="1" applyFont="1" applyFill="1" applyBorder="1" applyAlignment="1">
      <alignment wrapText="1"/>
    </xf>
    <xf numFmtId="2" fontId="3" fillId="0" borderId="0" xfId="0" applyNumberFormat="1" applyFont="1" applyFill="1" applyBorder="1" applyAlignment="1">
      <alignment horizontal="right" vertical="top" wrapText="1"/>
    </xf>
    <xf numFmtId="2" fontId="3" fillId="0" borderId="0" xfId="0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/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tabSelected="1" workbookViewId="0">
      <pane xSplit="2" ySplit="7" topLeftCell="C8" activePane="bottomRight" state="frozen"/>
      <selection activeCell="N137" sqref="N137"/>
      <selection pane="topRight" activeCell="N137" sqref="N137"/>
      <selection pane="bottomLeft" activeCell="N137" sqref="N137"/>
      <selection pane="bottomRight" activeCell="B28" sqref="B28"/>
    </sheetView>
  </sheetViews>
  <sheetFormatPr defaultColWidth="9.109375" defaultRowHeight="15" x14ac:dyDescent="0.25"/>
  <cols>
    <col min="1" max="1" width="10" style="27" customWidth="1"/>
    <col min="2" max="2" width="57" style="10" customWidth="1"/>
    <col min="3" max="3" width="9.5546875" style="38" customWidth="1"/>
    <col min="4" max="4" width="9.5546875" style="24" customWidth="1"/>
    <col min="5" max="5" width="10.33203125" style="10" customWidth="1"/>
    <col min="6" max="7" width="10.6640625" style="10" customWidth="1"/>
    <col min="8" max="8" width="11.88671875" style="10" customWidth="1"/>
    <col min="9" max="16384" width="9.109375" style="10"/>
  </cols>
  <sheetData>
    <row r="1" spans="1:8" ht="15" customHeight="1" x14ac:dyDescent="0.25">
      <c r="B1" s="119"/>
      <c r="C1" s="119"/>
      <c r="D1" s="119"/>
      <c r="E1" s="119"/>
      <c r="F1" s="119"/>
      <c r="G1" s="119"/>
      <c r="H1" s="26"/>
    </row>
    <row r="2" spans="1:8" x14ac:dyDescent="0.25">
      <c r="B2" s="120"/>
      <c r="C2" s="120"/>
      <c r="D2" s="120"/>
      <c r="E2" s="120"/>
      <c r="F2" s="120"/>
      <c r="G2" s="120"/>
    </row>
    <row r="3" spans="1:8" ht="15.75" customHeight="1" x14ac:dyDescent="0.25">
      <c r="A3" s="121" t="s">
        <v>13</v>
      </c>
      <c r="B3" s="124" t="s">
        <v>12</v>
      </c>
      <c r="C3" s="127" t="s">
        <v>5</v>
      </c>
      <c r="D3" s="130" t="s">
        <v>18</v>
      </c>
      <c r="E3" s="110" t="s">
        <v>6</v>
      </c>
      <c r="F3" s="110"/>
      <c r="G3" s="114"/>
      <c r="H3" s="111" t="s">
        <v>7</v>
      </c>
    </row>
    <row r="4" spans="1:8" ht="15.75" customHeight="1" x14ac:dyDescent="0.25">
      <c r="A4" s="122"/>
      <c r="B4" s="125"/>
      <c r="C4" s="128"/>
      <c r="D4" s="130"/>
      <c r="E4" s="104"/>
      <c r="F4" s="104"/>
      <c r="G4" s="115"/>
      <c r="H4" s="112"/>
    </row>
    <row r="5" spans="1:8" ht="15" customHeight="1" x14ac:dyDescent="0.25">
      <c r="A5" s="122"/>
      <c r="B5" s="125"/>
      <c r="C5" s="128"/>
      <c r="D5" s="130"/>
      <c r="E5" s="116" t="s">
        <v>1</v>
      </c>
      <c r="F5" s="124" t="s">
        <v>2</v>
      </c>
      <c r="G5" s="124" t="s">
        <v>3</v>
      </c>
      <c r="H5" s="112"/>
    </row>
    <row r="6" spans="1:8" ht="15" customHeight="1" x14ac:dyDescent="0.25">
      <c r="A6" s="122"/>
      <c r="B6" s="125"/>
      <c r="C6" s="128"/>
      <c r="D6" s="130"/>
      <c r="E6" s="117"/>
      <c r="F6" s="125"/>
      <c r="G6" s="125"/>
      <c r="H6" s="112"/>
    </row>
    <row r="7" spans="1:8" ht="33" customHeight="1" x14ac:dyDescent="0.25">
      <c r="A7" s="123"/>
      <c r="B7" s="126"/>
      <c r="C7" s="129"/>
      <c r="D7" s="130"/>
      <c r="E7" s="118"/>
      <c r="F7" s="126"/>
      <c r="G7" s="126"/>
      <c r="H7" s="113"/>
    </row>
    <row r="8" spans="1:8" ht="18" customHeight="1" x14ac:dyDescent="0.25">
      <c r="A8" s="109" t="s">
        <v>14</v>
      </c>
      <c r="B8" s="110"/>
      <c r="C8" s="36"/>
      <c r="D8" s="17"/>
      <c r="E8" s="13"/>
      <c r="F8" s="13"/>
      <c r="G8" s="13"/>
      <c r="H8" s="17"/>
    </row>
    <row r="9" spans="1:8" ht="18" customHeight="1" x14ac:dyDescent="0.25">
      <c r="A9" s="104" t="s">
        <v>11</v>
      </c>
      <c r="B9" s="104"/>
      <c r="C9" s="28"/>
      <c r="D9" s="23"/>
      <c r="E9" s="9"/>
      <c r="F9" s="13"/>
      <c r="G9" s="9"/>
      <c r="H9" s="13"/>
    </row>
    <row r="10" spans="1:8" ht="18" customHeight="1" x14ac:dyDescent="0.3">
      <c r="A10" s="29">
        <v>96</v>
      </c>
      <c r="B10" s="1" t="s">
        <v>78</v>
      </c>
      <c r="C10" s="57">
        <v>90</v>
      </c>
      <c r="D10" s="15">
        <v>52.35</v>
      </c>
      <c r="E10" s="12">
        <f>14.02-7</f>
        <v>7.02</v>
      </c>
      <c r="F10" s="12">
        <f>9.3-1.96</f>
        <v>7.3400000000000007</v>
      </c>
      <c r="G10" s="12">
        <v>7.1</v>
      </c>
      <c r="H10" s="12">
        <v>122.54</v>
      </c>
    </row>
    <row r="11" spans="1:8" ht="18" customHeight="1" x14ac:dyDescent="0.3">
      <c r="A11" s="31" t="s">
        <v>22</v>
      </c>
      <c r="B11" s="1" t="s">
        <v>66</v>
      </c>
      <c r="C11" s="58">
        <v>180</v>
      </c>
      <c r="D11" s="25">
        <v>15.18</v>
      </c>
      <c r="E11" s="14">
        <f>12.72-6.81</f>
        <v>5.910000000000001</v>
      </c>
      <c r="F11" s="14">
        <v>8.16</v>
      </c>
      <c r="G11" s="14">
        <f>30.36-5.15</f>
        <v>25.21</v>
      </c>
      <c r="H11" s="14">
        <v>197.92</v>
      </c>
    </row>
    <row r="12" spans="1:8" s="7" customFormat="1" ht="18" customHeight="1" x14ac:dyDescent="0.3">
      <c r="A12" s="29">
        <v>300</v>
      </c>
      <c r="B12" s="18" t="s">
        <v>17</v>
      </c>
      <c r="C12" s="59">
        <v>200</v>
      </c>
      <c r="D12" s="15">
        <v>3.52</v>
      </c>
      <c r="E12" s="4">
        <v>0.1</v>
      </c>
      <c r="F12" s="4">
        <v>0</v>
      </c>
      <c r="G12" s="4">
        <v>20.2</v>
      </c>
      <c r="H12" s="4">
        <v>81.2</v>
      </c>
    </row>
    <row r="13" spans="1:8" ht="18" customHeight="1" x14ac:dyDescent="0.3">
      <c r="A13" s="31" t="s">
        <v>20</v>
      </c>
      <c r="B13" s="4" t="s">
        <v>0</v>
      </c>
      <c r="C13" s="34">
        <v>30</v>
      </c>
      <c r="D13" s="15">
        <v>3.12</v>
      </c>
      <c r="E13" s="4">
        <f>7.9/100*30</f>
        <v>2.37</v>
      </c>
      <c r="F13" s="4">
        <f>1/100*30</f>
        <v>0.3</v>
      </c>
      <c r="G13" s="4">
        <f>48.3/100*30</f>
        <v>14.49</v>
      </c>
      <c r="H13" s="4">
        <v>70.14</v>
      </c>
    </row>
    <row r="14" spans="1:8" ht="18" customHeight="1" x14ac:dyDescent="0.3">
      <c r="A14" s="30"/>
      <c r="B14" s="8" t="s">
        <v>16</v>
      </c>
      <c r="C14" s="33">
        <f t="shared" ref="C14:H14" si="0">SUM(C10:C13)</f>
        <v>500</v>
      </c>
      <c r="D14" s="52">
        <f t="shared" si="0"/>
        <v>74.17</v>
      </c>
      <c r="E14" s="22">
        <f t="shared" si="0"/>
        <v>15.399999999999999</v>
      </c>
      <c r="F14" s="22">
        <f t="shared" si="0"/>
        <v>15.8</v>
      </c>
      <c r="G14" s="22">
        <f t="shared" si="0"/>
        <v>67</v>
      </c>
      <c r="H14" s="22">
        <f t="shared" si="0"/>
        <v>471.79999999999995</v>
      </c>
    </row>
    <row r="15" spans="1:8" ht="18" customHeight="1" x14ac:dyDescent="0.25">
      <c r="A15" s="105" t="s">
        <v>10</v>
      </c>
      <c r="B15" s="106"/>
      <c r="C15" s="37"/>
      <c r="D15" s="23"/>
      <c r="E15" s="13"/>
      <c r="F15" s="13"/>
      <c r="G15" s="13"/>
      <c r="H15" s="13"/>
    </row>
    <row r="16" spans="1:8" ht="15.6" x14ac:dyDescent="0.3">
      <c r="A16" s="55" t="s">
        <v>19</v>
      </c>
      <c r="B16" s="11" t="s">
        <v>77</v>
      </c>
      <c r="C16" s="20">
        <v>20</v>
      </c>
      <c r="D16" s="56">
        <v>7</v>
      </c>
      <c r="E16" s="41">
        <v>1.7999999999999998</v>
      </c>
      <c r="F16" s="41">
        <v>0.3</v>
      </c>
      <c r="G16" s="41">
        <v>5.7</v>
      </c>
      <c r="H16" s="41">
        <v>39</v>
      </c>
    </row>
    <row r="17" spans="1:8" s="7" customFormat="1" ht="18" customHeight="1" x14ac:dyDescent="0.3">
      <c r="A17" s="29">
        <v>55</v>
      </c>
      <c r="B17" s="11" t="s">
        <v>75</v>
      </c>
      <c r="C17" s="39">
        <v>220</v>
      </c>
      <c r="D17" s="25">
        <v>16.25</v>
      </c>
      <c r="E17" s="11">
        <v>2</v>
      </c>
      <c r="F17" s="11">
        <v>9.4</v>
      </c>
      <c r="G17" s="11">
        <v>17.8</v>
      </c>
      <c r="H17" s="11">
        <v>163.80000000000001</v>
      </c>
    </row>
    <row r="18" spans="1:8" s="7" customFormat="1" ht="18" customHeight="1" x14ac:dyDescent="0.3">
      <c r="A18" s="55">
        <v>107</v>
      </c>
      <c r="B18" s="18" t="s">
        <v>76</v>
      </c>
      <c r="C18" s="39">
        <v>90</v>
      </c>
      <c r="D18" s="15">
        <f>28.39-0.35+8+1.58-6.35+3.88</f>
        <v>35.15</v>
      </c>
      <c r="E18" s="16">
        <v>8.82</v>
      </c>
      <c r="F18" s="16">
        <f>7.2+2.84</f>
        <v>10.039999999999999</v>
      </c>
      <c r="G18" s="16">
        <v>18.78</v>
      </c>
      <c r="H18" s="16">
        <v>200.76</v>
      </c>
    </row>
    <row r="19" spans="1:8" ht="18" customHeight="1" x14ac:dyDescent="0.3">
      <c r="A19" s="55">
        <v>227</v>
      </c>
      <c r="B19" s="1" t="s">
        <v>15</v>
      </c>
      <c r="C19" s="39">
        <v>150</v>
      </c>
      <c r="D19" s="25">
        <v>9.49</v>
      </c>
      <c r="E19" s="21">
        <v>7.1253333333333337</v>
      </c>
      <c r="F19" s="21">
        <v>7.69</v>
      </c>
      <c r="G19" s="21">
        <v>21.407999999999998</v>
      </c>
      <c r="H19" s="21">
        <v>183.34</v>
      </c>
    </row>
    <row r="20" spans="1:8" ht="18" customHeight="1" x14ac:dyDescent="0.3">
      <c r="A20" s="29">
        <v>300</v>
      </c>
      <c r="B20" s="18" t="s">
        <v>17</v>
      </c>
      <c r="C20" s="34">
        <v>200</v>
      </c>
      <c r="D20" s="15">
        <v>3.52</v>
      </c>
      <c r="E20" s="4">
        <v>0.1</v>
      </c>
      <c r="F20" s="4">
        <v>0</v>
      </c>
      <c r="G20" s="4">
        <v>20.2</v>
      </c>
      <c r="H20" s="4">
        <v>81.2</v>
      </c>
    </row>
    <row r="21" spans="1:8" ht="18" customHeight="1" x14ac:dyDescent="0.3">
      <c r="A21" s="60" t="s">
        <v>21</v>
      </c>
      <c r="B21" s="4" t="s">
        <v>4</v>
      </c>
      <c r="C21" s="34">
        <v>30</v>
      </c>
      <c r="D21" s="15">
        <v>2.76</v>
      </c>
      <c r="E21" s="2">
        <f>6.6/100*30</f>
        <v>1.98</v>
      </c>
      <c r="F21" s="35">
        <f>1.2/100*30</f>
        <v>0.36</v>
      </c>
      <c r="G21" s="2">
        <f>33.4/100*30</f>
        <v>10.02</v>
      </c>
      <c r="H21" s="2">
        <v>51.24</v>
      </c>
    </row>
    <row r="22" spans="1:8" ht="18" customHeight="1" x14ac:dyDescent="0.3">
      <c r="A22" s="30"/>
      <c r="B22" s="8" t="s">
        <v>16</v>
      </c>
      <c r="C22" s="33">
        <f t="shared" ref="C22:H22" si="1">SUM(C16:C21)</f>
        <v>710</v>
      </c>
      <c r="D22" s="22">
        <f t="shared" si="1"/>
        <v>74.17</v>
      </c>
      <c r="E22" s="5">
        <f t="shared" si="1"/>
        <v>21.825333333333337</v>
      </c>
      <c r="F22" s="5">
        <f t="shared" si="1"/>
        <v>27.790000000000003</v>
      </c>
      <c r="G22" s="5">
        <f t="shared" si="1"/>
        <v>93.908000000000001</v>
      </c>
      <c r="H22" s="5">
        <f t="shared" si="1"/>
        <v>719.34</v>
      </c>
    </row>
    <row r="23" spans="1:8" ht="18" customHeight="1" x14ac:dyDescent="0.3">
      <c r="A23" s="30"/>
      <c r="B23" s="3" t="s">
        <v>8</v>
      </c>
      <c r="C23" s="33"/>
      <c r="D23" s="42"/>
      <c r="E23" s="6">
        <f>E14+E22</f>
        <v>37.225333333333339</v>
      </c>
      <c r="F23" s="6">
        <f>F14+F22</f>
        <v>43.59</v>
      </c>
      <c r="G23" s="6">
        <f>G14+G22</f>
        <v>160.90800000000002</v>
      </c>
      <c r="H23" s="6">
        <f>H14+H22</f>
        <v>1191.1399999999999</v>
      </c>
    </row>
    <row r="24" spans="1:8" ht="18" customHeight="1" x14ac:dyDescent="0.25">
      <c r="A24" s="109"/>
      <c r="B24" s="110"/>
      <c r="C24" s="36"/>
      <c r="D24" s="17"/>
      <c r="E24" s="17"/>
      <c r="F24" s="17"/>
      <c r="G24" s="17"/>
      <c r="H24" s="17"/>
    </row>
    <row r="25" spans="1:8" ht="18" customHeight="1" x14ac:dyDescent="0.25">
      <c r="A25" s="107"/>
      <c r="B25" s="107"/>
      <c r="C25" s="61"/>
      <c r="D25" s="23"/>
      <c r="E25" s="13"/>
      <c r="F25" s="9"/>
      <c r="G25" s="9"/>
      <c r="H25" s="13"/>
    </row>
    <row r="26" spans="1:8" ht="18" customHeight="1" x14ac:dyDescent="0.3">
      <c r="A26" s="62"/>
      <c r="B26" s="63"/>
      <c r="C26" s="64"/>
      <c r="D26" s="65"/>
      <c r="E26" s="66"/>
      <c r="F26" s="66"/>
      <c r="G26" s="66"/>
      <c r="H26" s="66"/>
    </row>
    <row r="27" spans="1:8" ht="18" customHeight="1" x14ac:dyDescent="0.3">
      <c r="A27" s="62"/>
      <c r="B27" s="63"/>
      <c r="C27" s="67"/>
      <c r="D27" s="68"/>
      <c r="E27" s="69"/>
      <c r="F27" s="69"/>
      <c r="G27" s="69"/>
      <c r="H27" s="69"/>
    </row>
    <row r="28" spans="1:8" ht="18" customHeight="1" x14ac:dyDescent="0.3">
      <c r="A28" s="70"/>
      <c r="B28" s="71"/>
      <c r="C28" s="67"/>
      <c r="D28" s="65"/>
      <c r="E28" s="71"/>
      <c r="F28" s="71"/>
      <c r="G28" s="71"/>
      <c r="H28" s="71"/>
    </row>
    <row r="29" spans="1:8" ht="18" customHeight="1" x14ac:dyDescent="0.3">
      <c r="A29" s="62"/>
      <c r="B29" s="72"/>
      <c r="C29" s="67"/>
      <c r="D29" s="65"/>
      <c r="E29" s="71"/>
      <c r="F29" s="71"/>
      <c r="G29" s="71"/>
      <c r="H29" s="71"/>
    </row>
    <row r="30" spans="1:8" ht="18" customHeight="1" x14ac:dyDescent="0.3">
      <c r="A30" s="62"/>
      <c r="B30" s="73"/>
      <c r="C30" s="74"/>
      <c r="D30" s="68"/>
      <c r="E30" s="69"/>
      <c r="F30" s="69"/>
      <c r="G30" s="69"/>
      <c r="H30" s="69"/>
    </row>
    <row r="31" spans="1:8" ht="18" customHeight="1" x14ac:dyDescent="0.3">
      <c r="A31" s="32"/>
      <c r="B31" s="75"/>
      <c r="C31" s="40"/>
      <c r="D31" s="23"/>
      <c r="E31" s="9"/>
      <c r="F31" s="9"/>
      <c r="G31" s="9"/>
      <c r="H31" s="9"/>
    </row>
    <row r="32" spans="1:8" ht="18" customHeight="1" x14ac:dyDescent="0.25">
      <c r="A32" s="107"/>
      <c r="B32" s="107"/>
      <c r="C32" s="61"/>
      <c r="D32" s="23"/>
      <c r="E32" s="13"/>
      <c r="F32" s="13"/>
      <c r="G32" s="13"/>
      <c r="H32" s="13"/>
    </row>
    <row r="33" spans="1:8" ht="18" customHeight="1" x14ac:dyDescent="0.3">
      <c r="A33" s="62"/>
      <c r="B33" s="76"/>
      <c r="C33" s="74"/>
      <c r="D33" s="65"/>
      <c r="E33" s="77"/>
      <c r="F33" s="77"/>
      <c r="G33" s="77"/>
      <c r="H33" s="77"/>
    </row>
    <row r="34" spans="1:8" ht="18" customHeight="1" x14ac:dyDescent="0.3">
      <c r="A34" s="62"/>
      <c r="B34" s="72"/>
      <c r="C34" s="64"/>
      <c r="D34" s="65"/>
      <c r="E34" s="78"/>
      <c r="F34" s="78"/>
      <c r="G34" s="78"/>
      <c r="H34" s="78"/>
    </row>
    <row r="35" spans="1:8" s="7" customFormat="1" ht="18" customHeight="1" x14ac:dyDescent="0.3">
      <c r="A35" s="62"/>
      <c r="B35" s="72"/>
      <c r="C35" s="67"/>
      <c r="D35" s="65"/>
      <c r="E35" s="79"/>
      <c r="F35" s="79"/>
      <c r="G35" s="79"/>
      <c r="H35" s="77"/>
    </row>
    <row r="36" spans="1:8" s="7" customFormat="1" ht="18" customHeight="1" x14ac:dyDescent="0.3">
      <c r="A36" s="70"/>
      <c r="B36" s="71"/>
      <c r="C36" s="80"/>
      <c r="D36" s="65"/>
      <c r="E36" s="81"/>
      <c r="F36" s="82"/>
      <c r="G36" s="81"/>
      <c r="H36" s="81"/>
    </row>
    <row r="37" spans="1:8" ht="18" customHeight="1" x14ac:dyDescent="0.3">
      <c r="A37" s="32"/>
      <c r="B37" s="75"/>
      <c r="C37" s="40"/>
      <c r="D37" s="23"/>
      <c r="E37" s="9"/>
      <c r="F37" s="9"/>
      <c r="G37" s="9"/>
      <c r="H37" s="9"/>
    </row>
    <row r="38" spans="1:8" ht="18" customHeight="1" x14ac:dyDescent="0.3">
      <c r="A38" s="62"/>
      <c r="B38" s="75"/>
      <c r="C38" s="40"/>
      <c r="D38" s="23"/>
      <c r="E38" s="9"/>
      <c r="F38" s="9"/>
      <c r="G38" s="9"/>
      <c r="H38" s="9"/>
    </row>
    <row r="39" spans="1:8" ht="18" customHeight="1" x14ac:dyDescent="0.3">
      <c r="A39" s="32"/>
      <c r="B39" s="13"/>
      <c r="C39" s="40"/>
      <c r="D39" s="23"/>
      <c r="E39" s="83"/>
      <c r="F39" s="83"/>
      <c r="G39" s="83"/>
      <c r="H39" s="83"/>
    </row>
    <row r="40" spans="1:8" ht="18" customHeight="1" x14ac:dyDescent="0.25">
      <c r="A40" s="107"/>
      <c r="B40" s="107"/>
      <c r="C40" s="61"/>
      <c r="D40" s="13"/>
      <c r="E40" s="13"/>
      <c r="F40" s="13"/>
      <c r="G40" s="13"/>
      <c r="H40" s="13"/>
    </row>
    <row r="41" spans="1:8" ht="18" customHeight="1" x14ac:dyDescent="0.25">
      <c r="A41" s="107"/>
      <c r="B41" s="107"/>
      <c r="C41" s="61"/>
      <c r="D41" s="23"/>
      <c r="E41" s="13"/>
      <c r="F41" s="13"/>
      <c r="G41" s="13"/>
      <c r="H41" s="13"/>
    </row>
    <row r="42" spans="1:8" ht="18" customHeight="1" x14ac:dyDescent="0.3">
      <c r="A42" s="62"/>
      <c r="B42" s="71"/>
      <c r="C42" s="67"/>
      <c r="D42" s="68"/>
      <c r="E42" s="69"/>
      <c r="F42" s="69"/>
      <c r="G42" s="69"/>
      <c r="H42" s="84"/>
    </row>
    <row r="43" spans="1:8" ht="18" customHeight="1" x14ac:dyDescent="0.3">
      <c r="A43" s="70"/>
      <c r="B43" s="71"/>
      <c r="C43" s="67"/>
      <c r="D43" s="65"/>
      <c r="E43" s="71"/>
      <c r="F43" s="71"/>
      <c r="G43" s="71"/>
      <c r="H43" s="71"/>
    </row>
    <row r="44" spans="1:8" ht="18" customHeight="1" x14ac:dyDescent="0.3">
      <c r="A44" s="62"/>
      <c r="B44" s="73"/>
      <c r="C44" s="74"/>
      <c r="D44" s="68"/>
      <c r="E44" s="69"/>
      <c r="F44" s="69"/>
      <c r="G44" s="69"/>
      <c r="H44" s="69"/>
    </row>
    <row r="45" spans="1:8" ht="15.6" x14ac:dyDescent="0.3">
      <c r="A45" s="62"/>
      <c r="B45" s="72"/>
      <c r="C45" s="67"/>
      <c r="D45" s="65"/>
      <c r="E45" s="71"/>
      <c r="F45" s="71"/>
      <c r="G45" s="71"/>
      <c r="H45" s="71"/>
    </row>
    <row r="46" spans="1:8" ht="18" customHeight="1" x14ac:dyDescent="0.3">
      <c r="A46" s="62"/>
      <c r="B46" s="85"/>
      <c r="C46" s="74"/>
      <c r="D46" s="68"/>
      <c r="E46" s="69"/>
      <c r="F46" s="69"/>
      <c r="G46" s="69"/>
      <c r="H46" s="69"/>
    </row>
    <row r="47" spans="1:8" ht="18" customHeight="1" x14ac:dyDescent="0.3">
      <c r="A47" s="62"/>
      <c r="B47" s="75"/>
      <c r="C47" s="40"/>
      <c r="D47" s="23"/>
      <c r="E47" s="23"/>
      <c r="F47" s="23"/>
      <c r="G47" s="23"/>
      <c r="H47" s="23"/>
    </row>
    <row r="48" spans="1:8" ht="18" customHeight="1" x14ac:dyDescent="0.25">
      <c r="A48" s="107"/>
      <c r="B48" s="107"/>
      <c r="C48" s="61"/>
      <c r="D48" s="23"/>
      <c r="E48" s="13"/>
      <c r="F48" s="13"/>
      <c r="G48" s="13"/>
      <c r="H48" s="13"/>
    </row>
    <row r="49" spans="1:8" ht="18" customHeight="1" x14ac:dyDescent="0.3">
      <c r="A49" s="62"/>
      <c r="B49" s="86"/>
      <c r="C49" s="87"/>
      <c r="D49" s="68"/>
      <c r="E49" s="88"/>
      <c r="F49" s="88"/>
      <c r="G49" s="88"/>
      <c r="H49" s="88"/>
    </row>
    <row r="50" spans="1:8" ht="18" customHeight="1" x14ac:dyDescent="0.3">
      <c r="A50" s="62"/>
      <c r="B50" s="63"/>
      <c r="C50" s="64"/>
      <c r="D50" s="65"/>
      <c r="E50" s="79"/>
      <c r="F50" s="79"/>
      <c r="G50" s="79"/>
      <c r="H50" s="79"/>
    </row>
    <row r="51" spans="1:8" s="7" customFormat="1" ht="18" customHeight="1" x14ac:dyDescent="0.3">
      <c r="A51" s="62"/>
      <c r="B51" s="19"/>
      <c r="C51" s="89"/>
      <c r="D51" s="68"/>
      <c r="E51" s="66"/>
      <c r="F51" s="66"/>
      <c r="G51" s="66"/>
      <c r="H51" s="66"/>
    </row>
    <row r="52" spans="1:8" ht="18" customHeight="1" x14ac:dyDescent="0.3">
      <c r="A52" s="62"/>
      <c r="B52" s="77"/>
      <c r="C52" s="74"/>
      <c r="D52" s="65"/>
      <c r="E52" s="79"/>
      <c r="F52" s="79"/>
      <c r="G52" s="79"/>
      <c r="H52" s="77"/>
    </row>
    <row r="53" spans="1:8" ht="18" customHeight="1" x14ac:dyDescent="0.3">
      <c r="A53" s="70"/>
      <c r="B53" s="90"/>
      <c r="C53" s="67"/>
      <c r="D53" s="65"/>
      <c r="E53" s="81"/>
      <c r="F53" s="82"/>
      <c r="G53" s="81"/>
      <c r="H53" s="81"/>
    </row>
    <row r="54" spans="1:8" ht="18" customHeight="1" x14ac:dyDescent="0.3">
      <c r="A54" s="32"/>
      <c r="B54" s="75"/>
      <c r="C54" s="40"/>
      <c r="D54" s="23"/>
      <c r="E54" s="23"/>
      <c r="F54" s="23"/>
      <c r="G54" s="23"/>
      <c r="H54" s="23"/>
    </row>
    <row r="55" spans="1:8" ht="18" customHeight="1" x14ac:dyDescent="0.3">
      <c r="A55" s="32"/>
      <c r="B55" s="13"/>
      <c r="C55" s="40"/>
      <c r="D55" s="23"/>
      <c r="E55" s="23"/>
      <c r="F55" s="23"/>
      <c r="G55" s="23"/>
      <c r="H55" s="23"/>
    </row>
    <row r="56" spans="1:8" ht="18" customHeight="1" x14ac:dyDescent="0.25">
      <c r="A56" s="107"/>
      <c r="B56" s="107"/>
      <c r="C56" s="61"/>
      <c r="D56" s="13"/>
      <c r="E56" s="13"/>
      <c r="F56" s="13"/>
      <c r="G56" s="13"/>
      <c r="H56" s="13"/>
    </row>
    <row r="57" spans="1:8" ht="39.75" customHeight="1" x14ac:dyDescent="0.25">
      <c r="A57" s="107"/>
      <c r="B57" s="107"/>
      <c r="C57" s="61"/>
      <c r="D57" s="23"/>
      <c r="E57" s="13"/>
      <c r="F57" s="13"/>
      <c r="G57" s="13"/>
      <c r="H57" s="13"/>
    </row>
    <row r="58" spans="1:8" ht="15.6" x14ac:dyDescent="0.3">
      <c r="A58" s="62"/>
      <c r="B58" s="73"/>
      <c r="C58" s="67"/>
      <c r="D58" s="91"/>
      <c r="E58" s="91"/>
      <c r="F58" s="91"/>
      <c r="G58" s="91"/>
      <c r="H58" s="91"/>
    </row>
    <row r="59" spans="1:8" ht="18" customHeight="1" x14ac:dyDescent="0.3">
      <c r="A59" s="62"/>
      <c r="B59" s="85"/>
      <c r="C59" s="74"/>
      <c r="D59" s="68"/>
      <c r="E59" s="69"/>
      <c r="F59" s="69"/>
      <c r="G59" s="69"/>
      <c r="H59" s="69"/>
    </row>
    <row r="60" spans="1:8" ht="18" customHeight="1" x14ac:dyDescent="0.3">
      <c r="A60" s="62"/>
      <c r="B60" s="72"/>
      <c r="C60" s="67"/>
      <c r="D60" s="92"/>
      <c r="E60" s="91"/>
      <c r="F60" s="91"/>
      <c r="G60" s="91"/>
      <c r="H60" s="91"/>
    </row>
    <row r="61" spans="1:8" ht="18" customHeight="1" x14ac:dyDescent="0.3">
      <c r="A61" s="62"/>
      <c r="B61" s="85"/>
      <c r="C61" s="74"/>
      <c r="D61" s="91"/>
      <c r="E61" s="91"/>
      <c r="F61" s="91"/>
      <c r="G61" s="91"/>
      <c r="H61" s="91"/>
    </row>
    <row r="62" spans="1:8" ht="18" customHeight="1" x14ac:dyDescent="0.3">
      <c r="A62" s="32"/>
      <c r="B62" s="75"/>
      <c r="C62" s="40"/>
      <c r="D62" s="23"/>
      <c r="E62" s="23"/>
      <c r="F62" s="23"/>
      <c r="G62" s="23"/>
      <c r="H62" s="23"/>
    </row>
    <row r="63" spans="1:8" ht="18" customHeight="1" x14ac:dyDescent="0.25">
      <c r="A63" s="107"/>
      <c r="B63" s="107"/>
      <c r="C63" s="61"/>
      <c r="D63" s="23"/>
      <c r="E63" s="13"/>
      <c r="F63" s="13"/>
      <c r="G63" s="13"/>
      <c r="H63" s="13"/>
    </row>
    <row r="64" spans="1:8" ht="18" customHeight="1" x14ac:dyDescent="0.3">
      <c r="A64" s="62"/>
      <c r="B64" s="85"/>
      <c r="C64" s="89"/>
      <c r="D64" s="68"/>
      <c r="E64" s="85"/>
      <c r="F64" s="85"/>
      <c r="G64" s="85"/>
      <c r="H64" s="85"/>
    </row>
    <row r="65" spans="1:8" s="7" customFormat="1" ht="18" customHeight="1" x14ac:dyDescent="0.3">
      <c r="A65" s="70"/>
      <c r="B65" s="19"/>
      <c r="C65" s="64"/>
      <c r="D65" s="65"/>
      <c r="E65" s="78"/>
      <c r="F65" s="66"/>
      <c r="G65" s="66"/>
      <c r="H65" s="66"/>
    </row>
    <row r="66" spans="1:8" s="7" customFormat="1" ht="18" customHeight="1" x14ac:dyDescent="0.3">
      <c r="A66" s="62"/>
      <c r="B66" s="63"/>
      <c r="C66" s="64"/>
      <c r="D66" s="68"/>
      <c r="E66" s="66"/>
      <c r="F66" s="66"/>
      <c r="G66" s="66"/>
      <c r="H66" s="66"/>
    </row>
    <row r="67" spans="1:8" ht="18" customHeight="1" x14ac:dyDescent="0.3">
      <c r="A67" s="62"/>
      <c r="B67" s="72"/>
      <c r="C67" s="67"/>
      <c r="D67" s="92"/>
      <c r="E67" s="91"/>
      <c r="F67" s="91"/>
      <c r="G67" s="91"/>
      <c r="H67" s="91"/>
    </row>
    <row r="68" spans="1:8" ht="18" customHeight="1" x14ac:dyDescent="0.3">
      <c r="A68" s="70"/>
      <c r="B68" s="71"/>
      <c r="C68" s="67"/>
      <c r="D68" s="65"/>
      <c r="E68" s="81"/>
      <c r="F68" s="82"/>
      <c r="G68" s="81"/>
      <c r="H68" s="81"/>
    </row>
    <row r="69" spans="1:8" ht="18" customHeight="1" x14ac:dyDescent="0.3">
      <c r="A69" s="32"/>
      <c r="B69" s="75"/>
      <c r="C69" s="40"/>
      <c r="D69" s="93"/>
      <c r="E69" s="94"/>
      <c r="F69" s="94"/>
      <c r="G69" s="94"/>
      <c r="H69" s="94"/>
    </row>
    <row r="70" spans="1:8" ht="18" customHeight="1" x14ac:dyDescent="0.3">
      <c r="A70" s="32"/>
      <c r="B70" s="13"/>
      <c r="C70" s="40"/>
      <c r="D70" s="23"/>
      <c r="E70" s="23"/>
      <c r="F70" s="23"/>
      <c r="G70" s="23"/>
      <c r="H70" s="23"/>
    </row>
    <row r="71" spans="1:8" ht="18" customHeight="1" x14ac:dyDescent="0.25">
      <c r="A71" s="107"/>
      <c r="B71" s="107"/>
      <c r="C71" s="61"/>
      <c r="D71" s="13"/>
      <c r="E71" s="13"/>
      <c r="F71" s="13"/>
      <c r="G71" s="13"/>
      <c r="H71" s="13"/>
    </row>
    <row r="72" spans="1:8" ht="18" customHeight="1" x14ac:dyDescent="0.25">
      <c r="A72" s="107"/>
      <c r="B72" s="107"/>
      <c r="C72" s="61"/>
      <c r="D72" s="23"/>
      <c r="E72" s="9"/>
      <c r="F72" s="9"/>
      <c r="G72" s="9"/>
      <c r="H72" s="13"/>
    </row>
    <row r="73" spans="1:8" s="7" customFormat="1" ht="18" customHeight="1" x14ac:dyDescent="0.3">
      <c r="A73" s="62"/>
      <c r="B73" s="63"/>
      <c r="C73" s="64"/>
      <c r="D73" s="65"/>
      <c r="E73" s="66"/>
      <c r="F73" s="66"/>
      <c r="G73" s="66"/>
      <c r="H73" s="66"/>
    </row>
    <row r="74" spans="1:8" ht="18" customHeight="1" x14ac:dyDescent="0.3">
      <c r="A74" s="62"/>
      <c r="B74" s="72"/>
      <c r="C74" s="64"/>
      <c r="D74" s="68"/>
      <c r="E74" s="66"/>
      <c r="F74" s="66"/>
      <c r="G74" s="66"/>
      <c r="H74" s="66"/>
    </row>
    <row r="75" spans="1:8" ht="18" customHeight="1" x14ac:dyDescent="0.3">
      <c r="A75" s="62"/>
      <c r="B75" s="72"/>
      <c r="C75" s="67"/>
      <c r="D75" s="65"/>
      <c r="E75" s="71"/>
      <c r="F75" s="71"/>
      <c r="G75" s="71"/>
      <c r="H75" s="71"/>
    </row>
    <row r="76" spans="1:8" ht="18" customHeight="1" x14ac:dyDescent="0.3">
      <c r="A76" s="70"/>
      <c r="B76" s="71"/>
      <c r="C76" s="67"/>
      <c r="D76" s="65"/>
      <c r="E76" s="71"/>
      <c r="F76" s="71"/>
      <c r="G76" s="71"/>
      <c r="H76" s="71"/>
    </row>
    <row r="77" spans="1:8" ht="18" customHeight="1" x14ac:dyDescent="0.3">
      <c r="A77" s="32"/>
      <c r="B77" s="75"/>
      <c r="C77" s="40"/>
      <c r="D77" s="83"/>
      <c r="E77" s="9"/>
      <c r="F77" s="9"/>
      <c r="G77" s="9"/>
      <c r="H77" s="9"/>
    </row>
    <row r="78" spans="1:8" ht="18" customHeight="1" x14ac:dyDescent="0.25">
      <c r="A78" s="107"/>
      <c r="B78" s="107"/>
      <c r="C78" s="61"/>
      <c r="D78" s="23"/>
      <c r="E78" s="13"/>
      <c r="F78" s="13"/>
      <c r="G78" s="13"/>
      <c r="H78" s="13"/>
    </row>
    <row r="79" spans="1:8" ht="33.75" customHeight="1" x14ac:dyDescent="0.3">
      <c r="A79" s="62"/>
      <c r="B79" s="86"/>
      <c r="C79" s="87"/>
      <c r="D79" s="65"/>
      <c r="E79" s="77"/>
      <c r="F79" s="77"/>
      <c r="G79" s="77"/>
      <c r="H79" s="77"/>
    </row>
    <row r="80" spans="1:8" s="7" customFormat="1" ht="18" customHeight="1" x14ac:dyDescent="0.3">
      <c r="A80" s="62"/>
      <c r="B80" s="72"/>
      <c r="C80" s="89"/>
      <c r="D80" s="65"/>
      <c r="E80" s="88"/>
      <c r="F80" s="88"/>
      <c r="G80" s="88"/>
      <c r="H80" s="88"/>
    </row>
    <row r="81" spans="1:8" s="7" customFormat="1" ht="18" customHeight="1" x14ac:dyDescent="0.3">
      <c r="A81" s="62"/>
      <c r="B81" s="77"/>
      <c r="C81" s="89"/>
      <c r="D81" s="68"/>
      <c r="E81" s="85"/>
      <c r="F81" s="95"/>
      <c r="G81" s="95"/>
      <c r="H81" s="96"/>
    </row>
    <row r="82" spans="1:8" ht="18" customHeight="1" x14ac:dyDescent="0.3">
      <c r="A82" s="62"/>
      <c r="B82" s="90"/>
      <c r="C82" s="67"/>
      <c r="D82" s="65"/>
      <c r="E82" s="71"/>
      <c r="F82" s="71"/>
      <c r="G82" s="71"/>
      <c r="H82" s="71"/>
    </row>
    <row r="83" spans="1:8" ht="18" customHeight="1" x14ac:dyDescent="0.3">
      <c r="A83" s="70"/>
      <c r="B83" s="71"/>
      <c r="C83" s="67"/>
      <c r="D83" s="65"/>
      <c r="E83" s="81"/>
      <c r="F83" s="82"/>
      <c r="G83" s="81"/>
      <c r="H83" s="81"/>
    </row>
    <row r="84" spans="1:8" ht="18" customHeight="1" x14ac:dyDescent="0.3">
      <c r="A84" s="70"/>
      <c r="B84" s="71"/>
      <c r="C84" s="67"/>
      <c r="D84" s="65"/>
      <c r="E84" s="71"/>
      <c r="F84" s="71"/>
      <c r="G84" s="71"/>
      <c r="H84" s="71"/>
    </row>
    <row r="85" spans="1:8" ht="18" customHeight="1" x14ac:dyDescent="0.3">
      <c r="A85" s="32"/>
      <c r="B85" s="75"/>
      <c r="C85" s="40"/>
      <c r="D85" s="93"/>
      <c r="E85" s="93"/>
      <c r="F85" s="93"/>
      <c r="G85" s="93"/>
      <c r="H85" s="93"/>
    </row>
    <row r="86" spans="1:8" ht="18" customHeight="1" x14ac:dyDescent="0.3">
      <c r="A86" s="32"/>
      <c r="B86" s="13"/>
      <c r="C86" s="40"/>
      <c r="D86" s="23"/>
      <c r="E86" s="83"/>
      <c r="F86" s="83"/>
      <c r="G86" s="83"/>
      <c r="H86" s="83"/>
    </row>
    <row r="87" spans="1:8" ht="18" customHeight="1" x14ac:dyDescent="0.25">
      <c r="A87" s="107"/>
      <c r="B87" s="107"/>
      <c r="C87" s="61"/>
      <c r="D87" s="13"/>
      <c r="E87" s="13"/>
      <c r="F87" s="13"/>
      <c r="G87" s="13"/>
      <c r="H87" s="13"/>
    </row>
    <row r="88" spans="1:8" ht="18" customHeight="1" x14ac:dyDescent="0.25">
      <c r="A88" s="107"/>
      <c r="B88" s="107"/>
      <c r="C88" s="61"/>
      <c r="D88" s="23"/>
      <c r="E88" s="13"/>
      <c r="F88" s="13"/>
      <c r="G88" s="13"/>
      <c r="H88" s="13"/>
    </row>
    <row r="89" spans="1:8" ht="18" customHeight="1" x14ac:dyDescent="0.3">
      <c r="A89" s="62"/>
      <c r="B89" s="71"/>
      <c r="C89" s="67"/>
      <c r="D89" s="68"/>
      <c r="E89" s="69"/>
      <c r="F89" s="69"/>
      <c r="G89" s="69"/>
      <c r="H89" s="84"/>
    </row>
    <row r="90" spans="1:8" ht="18" customHeight="1" x14ac:dyDescent="0.3">
      <c r="A90" s="62"/>
      <c r="B90" s="72"/>
      <c r="C90" s="67"/>
      <c r="D90" s="65"/>
      <c r="E90" s="69"/>
      <c r="F90" s="69"/>
      <c r="G90" s="69"/>
      <c r="H90" s="69"/>
    </row>
    <row r="91" spans="1:8" s="7" customFormat="1" ht="18" customHeight="1" x14ac:dyDescent="0.3">
      <c r="A91" s="62"/>
      <c r="B91" s="85"/>
      <c r="C91" s="74"/>
      <c r="D91" s="68"/>
      <c r="E91" s="69"/>
      <c r="F91" s="69"/>
      <c r="G91" s="69"/>
      <c r="H91" s="69"/>
    </row>
    <row r="92" spans="1:8" ht="18" customHeight="1" x14ac:dyDescent="0.3">
      <c r="A92" s="62"/>
      <c r="B92" s="72"/>
      <c r="C92" s="67"/>
      <c r="D92" s="65"/>
      <c r="E92" s="71"/>
      <c r="F92" s="71"/>
      <c r="G92" s="71"/>
      <c r="H92" s="71"/>
    </row>
    <row r="93" spans="1:8" ht="18" customHeight="1" x14ac:dyDescent="0.3">
      <c r="A93" s="32"/>
      <c r="B93" s="75"/>
      <c r="C93" s="40"/>
      <c r="D93" s="23"/>
      <c r="E93" s="23"/>
      <c r="F93" s="23"/>
      <c r="G93" s="23"/>
      <c r="H93" s="23"/>
    </row>
    <row r="94" spans="1:8" ht="18" customHeight="1" x14ac:dyDescent="0.3">
      <c r="A94" s="32"/>
      <c r="B94" s="19"/>
      <c r="C94" s="40"/>
      <c r="D94" s="23"/>
      <c r="E94" s="9"/>
      <c r="F94" s="9"/>
      <c r="G94" s="9"/>
      <c r="H94" s="9"/>
    </row>
    <row r="95" spans="1:8" ht="18" customHeight="1" x14ac:dyDescent="0.25">
      <c r="A95" s="107"/>
      <c r="B95" s="107"/>
      <c r="C95" s="61"/>
      <c r="D95" s="23"/>
      <c r="E95" s="13"/>
      <c r="F95" s="13"/>
      <c r="G95" s="13"/>
      <c r="H95" s="13"/>
    </row>
    <row r="96" spans="1:8" ht="18" customHeight="1" x14ac:dyDescent="0.3">
      <c r="A96" s="62"/>
      <c r="B96" s="76"/>
      <c r="C96" s="74"/>
      <c r="D96" s="65"/>
      <c r="E96" s="95"/>
      <c r="F96" s="95"/>
      <c r="G96" s="95"/>
      <c r="H96" s="95"/>
    </row>
    <row r="97" spans="1:8" ht="18" customHeight="1" x14ac:dyDescent="0.3">
      <c r="A97" s="62"/>
      <c r="B97" s="63"/>
      <c r="C97" s="64"/>
      <c r="D97" s="65"/>
      <c r="E97" s="66"/>
      <c r="F97" s="66"/>
      <c r="G97" s="66"/>
      <c r="H97" s="66"/>
    </row>
    <row r="98" spans="1:8" ht="18" customHeight="1" x14ac:dyDescent="0.3">
      <c r="A98" s="70"/>
      <c r="B98" s="71"/>
      <c r="C98" s="97"/>
      <c r="D98" s="65"/>
      <c r="E98" s="95"/>
      <c r="F98" s="95"/>
      <c r="G98" s="95"/>
      <c r="H98" s="95"/>
    </row>
    <row r="99" spans="1:8" ht="18" customHeight="1" x14ac:dyDescent="0.3">
      <c r="A99" s="62"/>
      <c r="B99" s="72"/>
      <c r="C99" s="67"/>
      <c r="D99" s="65"/>
      <c r="E99" s="71"/>
      <c r="F99" s="71"/>
      <c r="G99" s="71"/>
      <c r="H99" s="71"/>
    </row>
    <row r="100" spans="1:8" ht="18" customHeight="1" x14ac:dyDescent="0.3">
      <c r="A100" s="70"/>
      <c r="B100" s="71"/>
      <c r="C100" s="67"/>
      <c r="D100" s="65"/>
      <c r="E100" s="81"/>
      <c r="F100" s="82"/>
      <c r="G100" s="81"/>
      <c r="H100" s="81"/>
    </row>
    <row r="101" spans="1:8" ht="18" customHeight="1" x14ac:dyDescent="0.3">
      <c r="A101" s="62"/>
      <c r="B101" s="75"/>
      <c r="C101" s="40"/>
      <c r="D101" s="93"/>
      <c r="E101" s="93"/>
      <c r="F101" s="93"/>
      <c r="G101" s="93"/>
      <c r="H101" s="93"/>
    </row>
    <row r="102" spans="1:8" ht="18" customHeight="1" x14ac:dyDescent="0.3">
      <c r="A102" s="62"/>
      <c r="B102" s="75"/>
      <c r="C102" s="40"/>
      <c r="D102" s="23"/>
      <c r="E102" s="9"/>
      <c r="F102" s="9"/>
      <c r="G102" s="9"/>
      <c r="H102" s="9"/>
    </row>
    <row r="103" spans="1:8" ht="18" customHeight="1" x14ac:dyDescent="0.25">
      <c r="A103" s="107"/>
      <c r="B103" s="107"/>
      <c r="C103" s="61"/>
      <c r="D103" s="13"/>
      <c r="E103" s="13"/>
      <c r="F103" s="13"/>
      <c r="G103" s="13"/>
      <c r="H103" s="13"/>
    </row>
    <row r="104" spans="1:8" ht="18" customHeight="1" x14ac:dyDescent="0.25">
      <c r="A104" s="107"/>
      <c r="B104" s="107"/>
      <c r="C104" s="61"/>
      <c r="D104" s="23"/>
      <c r="E104" s="13"/>
      <c r="F104" s="13"/>
      <c r="G104" s="13"/>
      <c r="H104" s="13"/>
    </row>
    <row r="105" spans="1:8" ht="18" customHeight="1" x14ac:dyDescent="0.3">
      <c r="A105" s="62"/>
      <c r="B105" s="19"/>
      <c r="C105" s="89"/>
      <c r="D105" s="65"/>
      <c r="E105" s="66"/>
      <c r="F105" s="66"/>
      <c r="G105" s="66"/>
      <c r="H105" s="66"/>
    </row>
    <row r="106" spans="1:8" ht="18" customHeight="1" x14ac:dyDescent="0.3">
      <c r="A106" s="62"/>
      <c r="B106" s="72"/>
      <c r="C106" s="89"/>
      <c r="D106" s="68"/>
      <c r="E106" s="65"/>
      <c r="F106" s="65"/>
      <c r="G106" s="65"/>
      <c r="H106" s="65"/>
    </row>
    <row r="107" spans="1:8" ht="18" customHeight="1" x14ac:dyDescent="0.3">
      <c r="A107" s="62"/>
      <c r="B107" s="72"/>
      <c r="C107" s="67"/>
      <c r="D107" s="65"/>
      <c r="E107" s="71"/>
      <c r="F107" s="71"/>
      <c r="G107" s="71"/>
      <c r="H107" s="71"/>
    </row>
    <row r="108" spans="1:8" ht="18" customHeight="1" x14ac:dyDescent="0.3">
      <c r="A108" s="70"/>
      <c r="B108" s="81"/>
      <c r="C108" s="97"/>
      <c r="D108" s="65"/>
      <c r="E108" s="88"/>
      <c r="F108" s="88"/>
      <c r="G108" s="88"/>
      <c r="H108" s="98"/>
    </row>
    <row r="109" spans="1:8" ht="18" customHeight="1" x14ac:dyDescent="0.3">
      <c r="A109" s="70"/>
      <c r="B109" s="71"/>
      <c r="C109" s="67"/>
      <c r="D109" s="65"/>
      <c r="E109" s="71"/>
      <c r="F109" s="71"/>
      <c r="G109" s="71"/>
      <c r="H109" s="71"/>
    </row>
    <row r="110" spans="1:8" ht="18" customHeight="1" x14ac:dyDescent="0.3">
      <c r="A110" s="32"/>
      <c r="B110" s="75"/>
      <c r="C110" s="40"/>
      <c r="D110" s="83"/>
      <c r="E110" s="9"/>
      <c r="F110" s="9"/>
      <c r="G110" s="9"/>
      <c r="H110" s="9"/>
    </row>
    <row r="111" spans="1:8" ht="18" customHeight="1" x14ac:dyDescent="0.25">
      <c r="A111" s="107"/>
      <c r="B111" s="107"/>
      <c r="C111" s="61"/>
      <c r="D111" s="23"/>
      <c r="E111" s="13"/>
      <c r="F111" s="13"/>
      <c r="G111" s="13"/>
      <c r="H111" s="13"/>
    </row>
    <row r="112" spans="1:8" ht="18" customHeight="1" x14ac:dyDescent="0.3">
      <c r="A112" s="62"/>
      <c r="B112" s="76"/>
      <c r="C112" s="64"/>
      <c r="D112" s="68"/>
      <c r="E112" s="77"/>
      <c r="F112" s="77"/>
      <c r="G112" s="77"/>
      <c r="H112" s="77"/>
    </row>
    <row r="113" spans="1:8" ht="18" customHeight="1" x14ac:dyDescent="0.3">
      <c r="A113" s="62"/>
      <c r="B113" s="19"/>
      <c r="C113" s="97"/>
      <c r="D113" s="65"/>
      <c r="E113" s="66"/>
      <c r="F113" s="66"/>
      <c r="G113" s="66"/>
      <c r="H113" s="66"/>
    </row>
    <row r="114" spans="1:8" ht="18" customHeight="1" x14ac:dyDescent="0.3">
      <c r="A114" s="62"/>
      <c r="B114" s="63"/>
      <c r="C114" s="64"/>
      <c r="D114" s="68"/>
      <c r="E114" s="66"/>
      <c r="F114" s="66"/>
      <c r="G114" s="66"/>
      <c r="H114" s="66"/>
    </row>
    <row r="115" spans="1:8" ht="15.6" x14ac:dyDescent="0.3">
      <c r="A115" s="62"/>
      <c r="B115" s="72"/>
      <c r="C115" s="67"/>
      <c r="D115" s="65"/>
      <c r="E115" s="71"/>
      <c r="F115" s="71"/>
      <c r="G115" s="71"/>
      <c r="H115" s="71"/>
    </row>
    <row r="116" spans="1:8" ht="15.6" x14ac:dyDescent="0.3">
      <c r="A116" s="70"/>
      <c r="B116" s="71"/>
      <c r="C116" s="67"/>
      <c r="D116" s="65"/>
      <c r="E116" s="81"/>
      <c r="F116" s="82"/>
      <c r="G116" s="81"/>
      <c r="H116" s="81"/>
    </row>
    <row r="117" spans="1:8" ht="15.6" x14ac:dyDescent="0.3">
      <c r="A117" s="32"/>
      <c r="B117" s="75"/>
      <c r="C117" s="40"/>
      <c r="D117" s="93"/>
      <c r="E117" s="93"/>
      <c r="F117" s="93"/>
      <c r="G117" s="93"/>
      <c r="H117" s="93"/>
    </row>
    <row r="118" spans="1:8" ht="15.6" x14ac:dyDescent="0.3">
      <c r="A118" s="32"/>
      <c r="B118" s="61"/>
      <c r="C118" s="40"/>
      <c r="D118" s="23"/>
      <c r="E118" s="83"/>
      <c r="F118" s="83"/>
      <c r="G118" s="83"/>
      <c r="H118" s="83"/>
    </row>
    <row r="119" spans="1:8" ht="15.6" x14ac:dyDescent="0.25">
      <c r="A119" s="99"/>
      <c r="B119" s="107"/>
      <c r="C119" s="107"/>
      <c r="D119" s="83"/>
      <c r="E119" s="83"/>
      <c r="F119" s="83"/>
      <c r="G119" s="83"/>
      <c r="H119" s="83"/>
    </row>
    <row r="120" spans="1:8" ht="15.6" x14ac:dyDescent="0.3">
      <c r="A120" s="99"/>
      <c r="B120" s="108"/>
      <c r="C120" s="108"/>
      <c r="D120" s="100"/>
      <c r="E120" s="83"/>
      <c r="F120" s="83"/>
      <c r="G120" s="83"/>
      <c r="H120" s="83"/>
    </row>
    <row r="121" spans="1:8" x14ac:dyDescent="0.25">
      <c r="A121" s="99"/>
      <c r="B121" s="101"/>
      <c r="C121" s="102"/>
      <c r="D121" s="103"/>
      <c r="E121" s="101"/>
      <c r="F121" s="101"/>
      <c r="G121" s="101"/>
      <c r="H121" s="101"/>
    </row>
    <row r="122" spans="1:8" x14ac:dyDescent="0.25">
      <c r="A122" s="99"/>
      <c r="B122" s="101"/>
      <c r="C122" s="102"/>
      <c r="D122" s="103"/>
      <c r="E122" s="103"/>
      <c r="F122" s="103"/>
      <c r="G122" s="103"/>
      <c r="H122" s="103"/>
    </row>
    <row r="123" spans="1:8" x14ac:dyDescent="0.25">
      <c r="A123" s="99"/>
      <c r="B123" s="101"/>
      <c r="C123" s="102"/>
      <c r="D123" s="103"/>
      <c r="E123" s="101"/>
      <c r="F123" s="101"/>
      <c r="G123" s="101"/>
      <c r="H123" s="101"/>
    </row>
    <row r="124" spans="1:8" x14ac:dyDescent="0.25">
      <c r="A124" s="99"/>
      <c r="B124" s="101"/>
      <c r="C124" s="102"/>
      <c r="D124" s="103"/>
      <c r="E124" s="101"/>
      <c r="F124" s="101"/>
      <c r="G124" s="101"/>
      <c r="H124" s="101"/>
    </row>
    <row r="125" spans="1:8" x14ac:dyDescent="0.25">
      <c r="A125" s="99"/>
      <c r="B125" s="101"/>
      <c r="C125" s="102"/>
      <c r="D125" s="103"/>
      <c r="E125" s="101"/>
      <c r="F125" s="101"/>
      <c r="G125" s="101"/>
      <c r="H125" s="101"/>
    </row>
    <row r="126" spans="1:8" x14ac:dyDescent="0.25">
      <c r="A126" s="99"/>
      <c r="B126" s="101"/>
      <c r="C126" s="102"/>
      <c r="D126" s="103"/>
      <c r="E126" s="101"/>
      <c r="F126" s="101"/>
      <c r="G126" s="101"/>
      <c r="H126" s="101"/>
    </row>
    <row r="127" spans="1:8" x14ac:dyDescent="0.25">
      <c r="A127" s="99"/>
      <c r="B127" s="101"/>
      <c r="C127" s="102"/>
      <c r="D127" s="103"/>
      <c r="E127" s="101"/>
      <c r="F127" s="101"/>
      <c r="G127" s="101"/>
      <c r="H127" s="101"/>
    </row>
    <row r="128" spans="1:8" x14ac:dyDescent="0.25">
      <c r="A128" s="99"/>
      <c r="B128" s="101"/>
      <c r="C128" s="102"/>
      <c r="D128" s="103"/>
      <c r="E128" s="101"/>
      <c r="F128" s="101"/>
      <c r="G128" s="101"/>
      <c r="H128" s="101"/>
    </row>
    <row r="129" spans="1:8" x14ac:dyDescent="0.25">
      <c r="A129" s="99"/>
      <c r="B129" s="101"/>
      <c r="C129" s="102"/>
      <c r="D129" s="103"/>
      <c r="E129" s="101"/>
      <c r="F129" s="101"/>
      <c r="G129" s="101"/>
      <c r="H129" s="101"/>
    </row>
    <row r="130" spans="1:8" x14ac:dyDescent="0.25">
      <c r="A130" s="99"/>
      <c r="B130" s="101"/>
      <c r="C130" s="102"/>
      <c r="D130" s="103"/>
      <c r="E130" s="101"/>
      <c r="F130" s="101"/>
      <c r="G130" s="101"/>
      <c r="H130" s="101"/>
    </row>
    <row r="131" spans="1:8" x14ac:dyDescent="0.25">
      <c r="A131" s="99"/>
      <c r="B131" s="101"/>
      <c r="C131" s="102"/>
      <c r="D131" s="103"/>
      <c r="E131" s="101"/>
      <c r="F131" s="101"/>
      <c r="G131" s="101"/>
      <c r="H131" s="101"/>
    </row>
    <row r="132" spans="1:8" x14ac:dyDescent="0.25">
      <c r="A132" s="99"/>
      <c r="B132" s="101"/>
      <c r="C132" s="102"/>
      <c r="D132" s="103"/>
      <c r="E132" s="101"/>
      <c r="F132" s="101"/>
      <c r="G132" s="101"/>
      <c r="H132" s="101"/>
    </row>
    <row r="133" spans="1:8" x14ac:dyDescent="0.25">
      <c r="A133" s="99"/>
      <c r="B133" s="101"/>
      <c r="C133" s="102"/>
      <c r="D133" s="103"/>
      <c r="E133" s="101"/>
      <c r="F133" s="101"/>
      <c r="G133" s="101"/>
      <c r="H133" s="101"/>
    </row>
    <row r="134" spans="1:8" x14ac:dyDescent="0.25">
      <c r="A134" s="99"/>
      <c r="B134" s="101"/>
      <c r="C134" s="102"/>
      <c r="D134" s="103"/>
      <c r="E134" s="101"/>
      <c r="F134" s="101"/>
      <c r="G134" s="101"/>
      <c r="H134" s="101"/>
    </row>
    <row r="135" spans="1:8" x14ac:dyDescent="0.25">
      <c r="A135" s="99"/>
      <c r="B135" s="101"/>
      <c r="C135" s="102"/>
      <c r="D135" s="103"/>
      <c r="E135" s="101"/>
      <c r="F135" s="101"/>
      <c r="G135" s="101"/>
      <c r="H135" s="101"/>
    </row>
    <row r="136" spans="1:8" x14ac:dyDescent="0.25">
      <c r="A136" s="99"/>
      <c r="B136" s="101"/>
      <c r="C136" s="102"/>
      <c r="D136" s="103"/>
      <c r="E136" s="101"/>
      <c r="F136" s="101"/>
      <c r="G136" s="101"/>
      <c r="H136" s="101"/>
    </row>
    <row r="137" spans="1:8" x14ac:dyDescent="0.25">
      <c r="A137" s="99"/>
      <c r="B137" s="101"/>
      <c r="C137" s="102"/>
      <c r="D137" s="103"/>
      <c r="E137" s="101"/>
      <c r="F137" s="101"/>
      <c r="G137" s="101"/>
      <c r="H137" s="101"/>
    </row>
    <row r="138" spans="1:8" x14ac:dyDescent="0.25">
      <c r="A138" s="99"/>
      <c r="B138" s="101"/>
      <c r="C138" s="102"/>
      <c r="D138" s="103"/>
      <c r="E138" s="101"/>
      <c r="F138" s="101"/>
      <c r="G138" s="101"/>
      <c r="H138" s="101"/>
    </row>
    <row r="139" spans="1:8" x14ac:dyDescent="0.25">
      <c r="A139" s="99"/>
      <c r="B139" s="101"/>
      <c r="C139" s="102"/>
      <c r="D139" s="103"/>
      <c r="E139" s="101"/>
      <c r="F139" s="101"/>
      <c r="G139" s="101"/>
      <c r="H139" s="101"/>
    </row>
    <row r="140" spans="1:8" x14ac:dyDescent="0.25">
      <c r="A140" s="99"/>
      <c r="B140" s="101"/>
      <c r="C140" s="102"/>
      <c r="D140" s="103"/>
      <c r="E140" s="101"/>
      <c r="F140" s="101"/>
      <c r="G140" s="101"/>
      <c r="H140" s="101"/>
    </row>
    <row r="141" spans="1:8" x14ac:dyDescent="0.25">
      <c r="A141" s="99"/>
      <c r="B141" s="101"/>
      <c r="C141" s="102"/>
      <c r="D141" s="103"/>
      <c r="E141" s="101"/>
      <c r="F141" s="101"/>
      <c r="G141" s="101"/>
      <c r="H141" s="101"/>
    </row>
    <row r="142" spans="1:8" x14ac:dyDescent="0.25">
      <c r="A142" s="99"/>
      <c r="B142" s="101"/>
      <c r="C142" s="102"/>
      <c r="D142" s="103"/>
      <c r="E142" s="101"/>
      <c r="F142" s="101"/>
      <c r="G142" s="101"/>
      <c r="H142" s="101"/>
    </row>
    <row r="143" spans="1:8" x14ac:dyDescent="0.25">
      <c r="A143" s="99"/>
      <c r="B143" s="101"/>
      <c r="C143" s="102"/>
      <c r="D143" s="103"/>
      <c r="E143" s="101"/>
      <c r="F143" s="101"/>
      <c r="G143" s="101"/>
      <c r="H143" s="101"/>
    </row>
    <row r="144" spans="1:8" x14ac:dyDescent="0.25">
      <c r="A144" s="99"/>
      <c r="B144" s="101"/>
      <c r="C144" s="102"/>
      <c r="D144" s="103"/>
      <c r="E144" s="101"/>
      <c r="F144" s="101"/>
      <c r="G144" s="101"/>
      <c r="H144" s="101"/>
    </row>
    <row r="145" spans="1:8" x14ac:dyDescent="0.25">
      <c r="A145" s="99"/>
      <c r="B145" s="101"/>
      <c r="C145" s="102"/>
      <c r="D145" s="103"/>
      <c r="E145" s="101"/>
      <c r="F145" s="101"/>
      <c r="G145" s="101"/>
      <c r="H145" s="101"/>
    </row>
    <row r="146" spans="1:8" x14ac:dyDescent="0.25">
      <c r="A146" s="99"/>
      <c r="B146" s="101"/>
      <c r="C146" s="102"/>
      <c r="D146" s="103"/>
      <c r="E146" s="101"/>
      <c r="F146" s="101"/>
      <c r="G146" s="101"/>
      <c r="H146" s="101"/>
    </row>
    <row r="147" spans="1:8" x14ac:dyDescent="0.25">
      <c r="A147" s="99"/>
      <c r="B147" s="101"/>
      <c r="C147" s="102"/>
      <c r="D147" s="103"/>
      <c r="E147" s="101"/>
      <c r="F147" s="101"/>
      <c r="G147" s="101"/>
      <c r="H147" s="101"/>
    </row>
    <row r="148" spans="1:8" x14ac:dyDescent="0.25">
      <c r="A148" s="99"/>
      <c r="B148" s="101"/>
      <c r="C148" s="102"/>
      <c r="D148" s="103"/>
      <c r="E148" s="101"/>
      <c r="F148" s="101"/>
      <c r="G148" s="101"/>
      <c r="H148" s="101"/>
    </row>
    <row r="149" spans="1:8" x14ac:dyDescent="0.25">
      <c r="A149" s="99"/>
      <c r="B149" s="101"/>
      <c r="C149" s="102"/>
      <c r="D149" s="103"/>
      <c r="E149" s="101"/>
      <c r="F149" s="101"/>
      <c r="G149" s="101"/>
      <c r="H149" s="101"/>
    </row>
    <row r="150" spans="1:8" x14ac:dyDescent="0.25">
      <c r="A150" s="99"/>
      <c r="B150" s="101"/>
      <c r="C150" s="102"/>
      <c r="D150" s="103"/>
      <c r="E150" s="101"/>
      <c r="F150" s="101"/>
      <c r="G150" s="101"/>
      <c r="H150" s="101"/>
    </row>
    <row r="151" spans="1:8" x14ac:dyDescent="0.25">
      <c r="A151" s="99"/>
      <c r="B151" s="101"/>
      <c r="C151" s="102"/>
      <c r="D151" s="103"/>
      <c r="E151" s="101"/>
      <c r="F151" s="101"/>
      <c r="G151" s="101"/>
      <c r="H151" s="101"/>
    </row>
    <row r="152" spans="1:8" x14ac:dyDescent="0.25">
      <c r="A152" s="99"/>
      <c r="B152" s="101"/>
      <c r="C152" s="102"/>
      <c r="D152" s="103"/>
      <c r="E152" s="101"/>
      <c r="F152" s="101"/>
      <c r="G152" s="101"/>
      <c r="H152" s="101"/>
    </row>
    <row r="153" spans="1:8" x14ac:dyDescent="0.25">
      <c r="A153" s="99"/>
      <c r="B153" s="101"/>
      <c r="C153" s="102"/>
      <c r="D153" s="103"/>
      <c r="E153" s="101"/>
      <c r="F153" s="101"/>
      <c r="G153" s="101"/>
      <c r="H153" s="101"/>
    </row>
    <row r="154" spans="1:8" x14ac:dyDescent="0.25">
      <c r="A154" s="99"/>
      <c r="B154" s="101"/>
      <c r="C154" s="102"/>
      <c r="D154" s="103"/>
      <c r="E154" s="101"/>
      <c r="F154" s="101"/>
      <c r="G154" s="101"/>
      <c r="H154" s="101"/>
    </row>
    <row r="155" spans="1:8" x14ac:dyDescent="0.25">
      <c r="A155" s="99"/>
      <c r="B155" s="101"/>
      <c r="C155" s="102"/>
      <c r="D155" s="103"/>
      <c r="E155" s="101"/>
      <c r="F155" s="101"/>
      <c r="G155" s="101"/>
      <c r="H155" s="101"/>
    </row>
    <row r="156" spans="1:8" x14ac:dyDescent="0.25">
      <c r="A156" s="99"/>
      <c r="B156" s="101"/>
      <c r="C156" s="102"/>
      <c r="D156" s="103"/>
      <c r="E156" s="101"/>
      <c r="F156" s="101"/>
      <c r="G156" s="101"/>
      <c r="H156" s="101"/>
    </row>
    <row r="157" spans="1:8" x14ac:dyDescent="0.25">
      <c r="A157" s="99"/>
      <c r="B157" s="101"/>
      <c r="C157" s="102"/>
      <c r="D157" s="103"/>
      <c r="E157" s="101"/>
      <c r="F157" s="101"/>
      <c r="G157" s="101"/>
      <c r="H157" s="101"/>
    </row>
    <row r="158" spans="1:8" x14ac:dyDescent="0.25">
      <c r="A158" s="99"/>
      <c r="B158" s="101"/>
      <c r="C158" s="102"/>
      <c r="D158" s="103"/>
      <c r="E158" s="101"/>
      <c r="F158" s="101"/>
      <c r="G158" s="101"/>
      <c r="H158" s="101"/>
    </row>
    <row r="159" spans="1:8" x14ac:dyDescent="0.25">
      <c r="A159" s="99"/>
      <c r="B159" s="101"/>
      <c r="C159" s="102"/>
      <c r="D159" s="103"/>
      <c r="E159" s="101"/>
      <c r="F159" s="101"/>
      <c r="G159" s="101"/>
      <c r="H159" s="101"/>
    </row>
    <row r="160" spans="1:8" x14ac:dyDescent="0.25">
      <c r="A160" s="99"/>
      <c r="B160" s="101"/>
      <c r="C160" s="102"/>
      <c r="D160" s="103"/>
      <c r="E160" s="101"/>
      <c r="F160" s="101"/>
      <c r="G160" s="101"/>
      <c r="H160" s="101"/>
    </row>
    <row r="161" spans="1:8" x14ac:dyDescent="0.25">
      <c r="A161" s="99"/>
      <c r="B161" s="101"/>
      <c r="C161" s="102"/>
      <c r="D161" s="103"/>
      <c r="E161" s="101"/>
      <c r="F161" s="101"/>
      <c r="G161" s="101"/>
      <c r="H161" s="101"/>
    </row>
    <row r="162" spans="1:8" x14ac:dyDescent="0.25">
      <c r="A162" s="99"/>
      <c r="B162" s="101"/>
      <c r="C162" s="102"/>
      <c r="D162" s="103"/>
      <c r="E162" s="101"/>
      <c r="F162" s="101"/>
      <c r="G162" s="101"/>
      <c r="H162" s="101"/>
    </row>
    <row r="163" spans="1:8" x14ac:dyDescent="0.25">
      <c r="A163" s="99"/>
      <c r="B163" s="101"/>
      <c r="C163" s="102"/>
      <c r="D163" s="103"/>
      <c r="E163" s="101"/>
      <c r="F163" s="101"/>
      <c r="G163" s="101"/>
      <c r="H163" s="101"/>
    </row>
    <row r="164" spans="1:8" x14ac:dyDescent="0.25">
      <c r="A164" s="99"/>
      <c r="B164" s="101"/>
      <c r="C164" s="102"/>
      <c r="D164" s="103"/>
      <c r="E164" s="101"/>
      <c r="F164" s="101"/>
      <c r="G164" s="101"/>
      <c r="H164" s="101"/>
    </row>
    <row r="165" spans="1:8" x14ac:dyDescent="0.25">
      <c r="A165" s="99"/>
      <c r="B165" s="101"/>
      <c r="C165" s="102"/>
      <c r="D165" s="103"/>
      <c r="E165" s="101"/>
      <c r="F165" s="101"/>
      <c r="G165" s="101"/>
      <c r="H165" s="101"/>
    </row>
    <row r="166" spans="1:8" x14ac:dyDescent="0.25">
      <c r="A166" s="99"/>
      <c r="B166" s="101"/>
      <c r="C166" s="102"/>
      <c r="D166" s="103"/>
      <c r="E166" s="101"/>
      <c r="F166" s="101"/>
      <c r="G166" s="101"/>
      <c r="H166" s="101"/>
    </row>
  </sheetData>
  <mergeCells count="33">
    <mergeCell ref="B1:G2"/>
    <mergeCell ref="A3:A7"/>
    <mergeCell ref="B3:B7"/>
    <mergeCell ref="C3:C7"/>
    <mergeCell ref="D3:D7"/>
    <mergeCell ref="F5:F7"/>
    <mergeCell ref="G5:G7"/>
    <mergeCell ref="H3:H7"/>
    <mergeCell ref="A8:B8"/>
    <mergeCell ref="A103:B103"/>
    <mergeCell ref="E3:G4"/>
    <mergeCell ref="E5:E7"/>
    <mergeCell ref="A40:B40"/>
    <mergeCell ref="A71:B71"/>
    <mergeCell ref="A88:B88"/>
    <mergeCell ref="A95:B95"/>
    <mergeCell ref="A87:B87"/>
    <mergeCell ref="B119:C119"/>
    <mergeCell ref="B120:C120"/>
    <mergeCell ref="A56:B56"/>
    <mergeCell ref="A24:B24"/>
    <mergeCell ref="A25:B25"/>
    <mergeCell ref="A111:B111"/>
    <mergeCell ref="A57:B57"/>
    <mergeCell ref="A63:B63"/>
    <mergeCell ref="A72:B72"/>
    <mergeCell ref="A78:B78"/>
    <mergeCell ref="A9:B9"/>
    <mergeCell ref="A15:B15"/>
    <mergeCell ref="A104:B104"/>
    <mergeCell ref="A32:B32"/>
    <mergeCell ref="A41:B41"/>
    <mergeCell ref="A48:B48"/>
  </mergeCells>
  <pageMargins left="0.19685039370078741" right="0" top="0.35433070866141736" bottom="0.55118110236220474" header="0.31496062992125984" footer="0.31496062992125984"/>
  <pageSetup paperSize="9" orientation="landscape" r:id="rId1"/>
  <rowBreaks count="7" manualBreakCount="7">
    <brk id="7" max="16383" man="1"/>
    <brk id="21" max="16383" man="1"/>
    <brk id="37" max="16383" man="1"/>
    <brk id="53" max="16383" man="1"/>
    <brk id="68" max="16383" man="1"/>
    <brk id="84" max="16383" man="1"/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workbookViewId="0">
      <selection activeCell="A32" sqref="A32"/>
    </sheetView>
  </sheetViews>
  <sheetFormatPr defaultRowHeight="13.2" x14ac:dyDescent="0.25"/>
  <cols>
    <col min="1" max="1" width="17.44140625" bestFit="1" customWidth="1"/>
  </cols>
  <sheetData>
    <row r="2" spans="1:20" x14ac:dyDescent="0.25">
      <c r="A2" t="s">
        <v>9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t="s">
        <v>33</v>
      </c>
      <c r="I2" t="s">
        <v>34</v>
      </c>
      <c r="J2" t="s">
        <v>35</v>
      </c>
      <c r="K2" t="s">
        <v>40</v>
      </c>
      <c r="L2" t="s">
        <v>41</v>
      </c>
      <c r="M2" t="s">
        <v>39</v>
      </c>
      <c r="N2" t="s">
        <v>44</v>
      </c>
      <c r="O2" t="s">
        <v>45</v>
      </c>
      <c r="P2" t="s">
        <v>38</v>
      </c>
      <c r="Q2" t="s">
        <v>36</v>
      </c>
      <c r="R2" t="s">
        <v>46</v>
      </c>
      <c r="S2" t="s">
        <v>48</v>
      </c>
      <c r="T2" t="s">
        <v>51</v>
      </c>
    </row>
    <row r="3" spans="1:20" x14ac:dyDescent="0.25">
      <c r="A3" s="45" t="s">
        <v>25</v>
      </c>
      <c r="B3" s="45">
        <v>2</v>
      </c>
      <c r="C3" s="45">
        <v>1</v>
      </c>
      <c r="D3" s="45"/>
      <c r="E3" s="45">
        <v>9</v>
      </c>
      <c r="F3" s="45">
        <v>3</v>
      </c>
      <c r="G3" s="45">
        <v>1</v>
      </c>
      <c r="H3" s="45">
        <v>3</v>
      </c>
      <c r="I3" s="45"/>
      <c r="J3" s="45">
        <v>1</v>
      </c>
      <c r="K3" s="45">
        <v>2</v>
      </c>
      <c r="L3" s="45">
        <v>1</v>
      </c>
      <c r="M3" s="45">
        <v>2</v>
      </c>
      <c r="N3" s="45">
        <v>2</v>
      </c>
      <c r="O3" s="45"/>
      <c r="P3" s="45">
        <v>1</v>
      </c>
      <c r="Q3" s="45">
        <v>1</v>
      </c>
      <c r="R3" s="45">
        <v>1</v>
      </c>
      <c r="S3" s="45"/>
    </row>
    <row r="4" spans="1:20" x14ac:dyDescent="0.25">
      <c r="A4" s="45" t="s">
        <v>26</v>
      </c>
      <c r="B4" s="45">
        <v>1</v>
      </c>
      <c r="C4" s="45">
        <v>2</v>
      </c>
      <c r="D4" s="45"/>
      <c r="E4" s="45">
        <v>5</v>
      </c>
      <c r="F4" s="45"/>
      <c r="G4" s="45">
        <v>3</v>
      </c>
      <c r="H4" s="45">
        <v>3</v>
      </c>
      <c r="I4" s="45"/>
      <c r="J4" s="45">
        <v>2</v>
      </c>
      <c r="K4" s="45">
        <v>2</v>
      </c>
      <c r="L4" s="45"/>
      <c r="M4" s="45">
        <v>3</v>
      </c>
      <c r="N4" s="45">
        <v>1</v>
      </c>
      <c r="O4" s="45">
        <v>1</v>
      </c>
      <c r="P4" s="45">
        <v>1</v>
      </c>
      <c r="Q4" s="45">
        <v>2</v>
      </c>
      <c r="R4" s="45"/>
      <c r="S4" s="45">
        <v>1</v>
      </c>
    </row>
    <row r="5" spans="1:20" x14ac:dyDescent="0.25">
      <c r="A5" s="45" t="s">
        <v>63</v>
      </c>
      <c r="B5" s="45">
        <v>4</v>
      </c>
      <c r="C5" s="45">
        <v>3</v>
      </c>
      <c r="D5" s="45"/>
      <c r="E5" s="45">
        <v>5</v>
      </c>
      <c r="F5" s="45">
        <v>7</v>
      </c>
      <c r="G5" s="45">
        <v>2</v>
      </c>
      <c r="H5" s="45"/>
      <c r="I5" s="45">
        <v>1</v>
      </c>
      <c r="J5" s="45">
        <v>2</v>
      </c>
      <c r="K5" s="45">
        <v>2</v>
      </c>
      <c r="L5" s="45"/>
      <c r="M5" s="45">
        <v>1</v>
      </c>
      <c r="N5" s="45">
        <v>1</v>
      </c>
      <c r="O5" s="45"/>
      <c r="P5" s="45"/>
      <c r="Q5" s="45"/>
      <c r="R5" s="45">
        <v>1</v>
      </c>
      <c r="S5" s="45">
        <v>1</v>
      </c>
    </row>
    <row r="6" spans="1:20" ht="15.6" x14ac:dyDescent="0.3">
      <c r="A6" s="51" t="s">
        <v>50</v>
      </c>
      <c r="B6" s="51">
        <v>2</v>
      </c>
      <c r="C6" s="51">
        <v>1</v>
      </c>
      <c r="D6" s="51">
        <v>1</v>
      </c>
      <c r="E6" s="51">
        <v>5</v>
      </c>
      <c r="F6" s="51">
        <v>2</v>
      </c>
      <c r="G6" s="51">
        <v>3</v>
      </c>
      <c r="H6" s="51">
        <v>2</v>
      </c>
      <c r="I6" s="51"/>
      <c r="J6" s="51"/>
      <c r="K6" s="51">
        <v>2</v>
      </c>
      <c r="L6" s="51"/>
      <c r="M6" s="51">
        <v>1</v>
      </c>
      <c r="N6" s="51"/>
      <c r="O6" s="51">
        <v>1</v>
      </c>
      <c r="P6" s="51"/>
      <c r="Q6" s="51"/>
      <c r="R6" s="51">
        <v>1</v>
      </c>
      <c r="S6" s="51"/>
    </row>
    <row r="8" spans="1:20" x14ac:dyDescent="0.25">
      <c r="A8" t="s">
        <v>24</v>
      </c>
      <c r="B8" t="s">
        <v>35</v>
      </c>
      <c r="C8" t="s">
        <v>36</v>
      </c>
      <c r="D8" t="s">
        <v>37</v>
      </c>
      <c r="E8" t="s">
        <v>30</v>
      </c>
      <c r="F8" t="s">
        <v>31</v>
      </c>
      <c r="G8" t="s">
        <v>32</v>
      </c>
      <c r="H8" t="s">
        <v>33</v>
      </c>
      <c r="I8" t="s">
        <v>34</v>
      </c>
      <c r="J8" t="s">
        <v>38</v>
      </c>
      <c r="K8" t="s">
        <v>39</v>
      </c>
      <c r="L8" t="s">
        <v>42</v>
      </c>
      <c r="M8" t="s">
        <v>43</v>
      </c>
      <c r="N8" t="s">
        <v>47</v>
      </c>
      <c r="O8" t="s">
        <v>49</v>
      </c>
      <c r="P8" t="s">
        <v>46</v>
      </c>
    </row>
    <row r="9" spans="1:20" x14ac:dyDescent="0.25">
      <c r="A9" s="45" t="s">
        <v>25</v>
      </c>
      <c r="B9" s="45">
        <v>8</v>
      </c>
      <c r="C9" s="45">
        <v>3</v>
      </c>
      <c r="D9" s="45">
        <v>1</v>
      </c>
      <c r="E9" s="45"/>
      <c r="F9" s="45">
        <v>1</v>
      </c>
      <c r="G9" s="45">
        <v>3</v>
      </c>
      <c r="H9" s="45">
        <v>3</v>
      </c>
      <c r="I9" s="45">
        <v>2</v>
      </c>
      <c r="J9" s="45">
        <v>2</v>
      </c>
      <c r="K9" s="45">
        <v>2</v>
      </c>
      <c r="L9" s="45">
        <v>1</v>
      </c>
      <c r="M9" s="45">
        <v>1</v>
      </c>
      <c r="N9" s="45"/>
      <c r="O9" s="45"/>
      <c r="P9" s="45"/>
      <c r="Q9" s="45"/>
      <c r="R9" s="45"/>
      <c r="S9" s="45"/>
    </row>
    <row r="10" spans="1:20" x14ac:dyDescent="0.25">
      <c r="A10" s="45" t="s">
        <v>26</v>
      </c>
      <c r="B10" s="45">
        <v>3</v>
      </c>
      <c r="C10" s="45">
        <v>1</v>
      </c>
      <c r="D10" s="45">
        <v>2</v>
      </c>
      <c r="E10" s="45">
        <v>3</v>
      </c>
      <c r="F10" s="45">
        <v>6</v>
      </c>
      <c r="G10" s="45">
        <v>1</v>
      </c>
      <c r="H10" s="45">
        <v>5</v>
      </c>
      <c r="I10" s="45">
        <v>2</v>
      </c>
      <c r="J10" s="45">
        <v>3</v>
      </c>
      <c r="K10" s="45">
        <v>1</v>
      </c>
      <c r="L10" s="45">
        <v>1</v>
      </c>
      <c r="M10" s="45"/>
      <c r="N10" s="45">
        <v>1</v>
      </c>
      <c r="O10" s="45">
        <v>1</v>
      </c>
      <c r="P10" s="45"/>
      <c r="Q10" s="45"/>
      <c r="R10" s="45"/>
      <c r="S10" s="45"/>
    </row>
    <row r="11" spans="1:20" x14ac:dyDescent="0.25">
      <c r="A11" s="45" t="s">
        <v>63</v>
      </c>
      <c r="B11" s="45">
        <v>8</v>
      </c>
      <c r="C11" s="45"/>
      <c r="D11" s="45"/>
      <c r="E11" s="45"/>
      <c r="F11" s="45">
        <v>3</v>
      </c>
      <c r="G11" s="45">
        <v>3</v>
      </c>
      <c r="H11" s="45">
        <v>5</v>
      </c>
      <c r="I11" s="45">
        <v>1</v>
      </c>
      <c r="J11" s="45">
        <v>1</v>
      </c>
      <c r="K11" s="45">
        <v>2</v>
      </c>
      <c r="L11" s="45">
        <v>1</v>
      </c>
      <c r="M11" s="45">
        <v>1</v>
      </c>
      <c r="N11" s="45"/>
      <c r="O11" s="45">
        <v>1</v>
      </c>
      <c r="P11" s="45">
        <v>2</v>
      </c>
      <c r="Q11" s="45">
        <v>1</v>
      </c>
      <c r="R11" s="45"/>
      <c r="S11" s="45">
        <v>2</v>
      </c>
    </row>
    <row r="12" spans="1:20" ht="15.6" x14ac:dyDescent="0.3">
      <c r="A12" s="51" t="s">
        <v>50</v>
      </c>
      <c r="B12" s="51">
        <v>5</v>
      </c>
      <c r="C12" s="51"/>
      <c r="D12" s="51"/>
      <c r="E12" s="51">
        <v>3</v>
      </c>
      <c r="F12" s="51">
        <v>2</v>
      </c>
      <c r="G12" s="51">
        <v>3</v>
      </c>
      <c r="H12" s="51">
        <v>2</v>
      </c>
      <c r="I12" s="51">
        <v>2</v>
      </c>
      <c r="J12" s="51"/>
      <c r="K12" s="51"/>
      <c r="L12" s="51"/>
      <c r="M12" s="51">
        <v>1</v>
      </c>
      <c r="N12" s="51"/>
      <c r="O12" s="51"/>
      <c r="P12" s="51">
        <v>1</v>
      </c>
      <c r="Q12" s="51"/>
      <c r="R12" s="51"/>
      <c r="S12" s="51"/>
    </row>
    <row r="18" spans="1:11" ht="39.6" x14ac:dyDescent="0.25">
      <c r="A18" s="46" t="s">
        <v>9</v>
      </c>
      <c r="B18" s="44" t="s">
        <v>71</v>
      </c>
      <c r="C18" s="44" t="s">
        <v>68</v>
      </c>
      <c r="D18" s="44" t="s">
        <v>67</v>
      </c>
      <c r="E18" s="44" t="s">
        <v>69</v>
      </c>
      <c r="F18" s="44" t="s">
        <v>70</v>
      </c>
      <c r="G18" s="44"/>
      <c r="H18" s="44"/>
      <c r="I18" s="44"/>
      <c r="J18" s="44"/>
      <c r="K18" s="44"/>
    </row>
    <row r="19" spans="1:11" x14ac:dyDescent="0.25">
      <c r="A19" s="45" t="s">
        <v>52</v>
      </c>
      <c r="B19" s="45">
        <v>1</v>
      </c>
      <c r="C19" s="45">
        <v>7.0000000000000007E-2</v>
      </c>
      <c r="D19" s="45">
        <v>4700</v>
      </c>
      <c r="E19" s="45">
        <f t="shared" ref="E19:E25" si="0">C19*D19</f>
        <v>329.00000000000006</v>
      </c>
      <c r="F19" s="45">
        <f>E19*2</f>
        <v>658.00000000000011</v>
      </c>
      <c r="G19" s="45"/>
      <c r="H19" s="45"/>
      <c r="I19" s="45"/>
      <c r="J19" s="45"/>
      <c r="K19" s="45"/>
    </row>
    <row r="20" spans="1:11" x14ac:dyDescent="0.25">
      <c r="A20" s="45" t="s">
        <v>64</v>
      </c>
      <c r="B20" s="45">
        <v>1</v>
      </c>
      <c r="C20" s="45">
        <v>7.0000000000000007E-2</v>
      </c>
      <c r="D20" s="45">
        <v>4700</v>
      </c>
      <c r="E20" s="45">
        <f t="shared" si="0"/>
        <v>329.00000000000006</v>
      </c>
      <c r="F20" s="45">
        <f t="shared" ref="F20:F25" si="1">E20*2</f>
        <v>658.00000000000011</v>
      </c>
      <c r="G20" s="45"/>
      <c r="H20" s="45"/>
      <c r="I20" s="45"/>
      <c r="J20" s="45"/>
      <c r="K20" s="45"/>
    </row>
    <row r="21" spans="1:11" x14ac:dyDescent="0.25">
      <c r="A21" s="45" t="s">
        <v>53</v>
      </c>
      <c r="B21" s="45">
        <v>1</v>
      </c>
      <c r="C21" s="45">
        <v>7.0000000000000007E-2</v>
      </c>
      <c r="D21" s="45">
        <v>4700</v>
      </c>
      <c r="E21" s="45">
        <f t="shared" si="0"/>
        <v>329.00000000000006</v>
      </c>
      <c r="F21" s="45">
        <f t="shared" si="1"/>
        <v>658.00000000000011</v>
      </c>
      <c r="G21" s="45">
        <v>2</v>
      </c>
      <c r="H21" s="45">
        <f>F21*G21</f>
        <v>1316.0000000000002</v>
      </c>
      <c r="I21" s="45"/>
      <c r="J21" s="45"/>
      <c r="K21" s="45">
        <v>0.13</v>
      </c>
    </row>
    <row r="22" spans="1:11" x14ac:dyDescent="0.25">
      <c r="A22" s="45" t="s">
        <v>56</v>
      </c>
      <c r="B22" s="45">
        <v>2</v>
      </c>
      <c r="C22" s="45">
        <v>2.5000000000000001E-2</v>
      </c>
      <c r="D22" s="45">
        <f>D21*2</f>
        <v>9400</v>
      </c>
      <c r="E22" s="45">
        <f t="shared" si="0"/>
        <v>235</v>
      </c>
      <c r="F22" s="45">
        <f t="shared" si="1"/>
        <v>470</v>
      </c>
      <c r="G22" s="45"/>
      <c r="H22" s="45"/>
      <c r="I22" s="45"/>
      <c r="J22" s="45"/>
      <c r="K22" s="45"/>
    </row>
    <row r="23" spans="1:11" x14ac:dyDescent="0.25">
      <c r="A23" s="45" t="s">
        <v>72</v>
      </c>
      <c r="B23" s="45">
        <v>1</v>
      </c>
      <c r="C23" s="45">
        <v>0.12</v>
      </c>
      <c r="D23" s="45">
        <v>4700</v>
      </c>
      <c r="E23" s="45">
        <f t="shared" si="0"/>
        <v>564</v>
      </c>
      <c r="F23" s="45">
        <f t="shared" si="1"/>
        <v>1128</v>
      </c>
      <c r="G23" s="45"/>
      <c r="H23" s="45"/>
      <c r="I23" s="45"/>
      <c r="J23" s="45"/>
      <c r="K23" s="45"/>
    </row>
    <row r="24" spans="1:11" x14ac:dyDescent="0.25">
      <c r="A24" s="45" t="s">
        <v>73</v>
      </c>
      <c r="B24" s="45">
        <v>1</v>
      </c>
      <c r="C24" s="45">
        <v>0.13</v>
      </c>
      <c r="D24" s="45">
        <v>4700</v>
      </c>
      <c r="E24" s="45">
        <f t="shared" si="0"/>
        <v>611</v>
      </c>
      <c r="F24" s="45">
        <f t="shared" si="1"/>
        <v>1222</v>
      </c>
      <c r="G24" s="45"/>
      <c r="H24" s="45"/>
      <c r="I24" s="45"/>
      <c r="J24" s="45"/>
      <c r="K24" s="45"/>
    </row>
    <row r="25" spans="1:11" x14ac:dyDescent="0.25">
      <c r="A25" s="45" t="s">
        <v>74</v>
      </c>
      <c r="B25" s="45">
        <v>1</v>
      </c>
      <c r="C25" s="45">
        <v>0.08</v>
      </c>
      <c r="D25" s="45">
        <v>4700</v>
      </c>
      <c r="E25" s="45">
        <f t="shared" si="0"/>
        <v>376</v>
      </c>
      <c r="F25" s="45">
        <f t="shared" si="1"/>
        <v>752</v>
      </c>
      <c r="G25" s="45"/>
      <c r="H25" s="45"/>
      <c r="I25" s="45"/>
      <c r="J25" s="45"/>
      <c r="K25" s="45"/>
    </row>
    <row r="26" spans="1:11" x14ac:dyDescent="0.25">
      <c r="A26" s="46" t="s">
        <v>24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1" x14ac:dyDescent="0.25">
      <c r="A27" s="45" t="s">
        <v>54</v>
      </c>
      <c r="B27" s="45">
        <v>1</v>
      </c>
      <c r="C27" s="45">
        <v>7.0000000000000007E-2</v>
      </c>
      <c r="D27" s="45">
        <v>2049</v>
      </c>
      <c r="E27" s="45">
        <f>C27*D27</f>
        <v>143.43</v>
      </c>
      <c r="F27" s="45">
        <f>E27*2</f>
        <v>286.86</v>
      </c>
      <c r="G27" s="45"/>
      <c r="H27" s="45">
        <v>400</v>
      </c>
      <c r="I27" s="45"/>
      <c r="J27" s="45"/>
      <c r="K27" s="45"/>
    </row>
    <row r="28" spans="1:11" x14ac:dyDescent="0.25">
      <c r="A28" s="45" t="s">
        <v>65</v>
      </c>
      <c r="B28" s="45">
        <v>1</v>
      </c>
      <c r="C28" s="45">
        <v>7.0000000000000007E-2</v>
      </c>
      <c r="D28" s="45">
        <v>2049</v>
      </c>
      <c r="E28" s="45">
        <f>C28*D28</f>
        <v>143.43</v>
      </c>
      <c r="F28" s="45">
        <f>E28*2</f>
        <v>286.86</v>
      </c>
      <c r="G28" s="45"/>
      <c r="H28" s="45">
        <v>400</v>
      </c>
      <c r="I28" s="45"/>
      <c r="J28" s="45"/>
      <c r="K28" s="45"/>
    </row>
    <row r="29" spans="1:11" x14ac:dyDescent="0.25">
      <c r="A29" s="45" t="s">
        <v>55</v>
      </c>
      <c r="B29" s="45">
        <v>1</v>
      </c>
      <c r="C29" s="45">
        <v>7.0000000000000007E-2</v>
      </c>
      <c r="D29" s="45">
        <v>2049</v>
      </c>
      <c r="E29" s="45">
        <f>C29*D29</f>
        <v>143.43</v>
      </c>
      <c r="F29" s="45">
        <f>E29*2</f>
        <v>286.86</v>
      </c>
      <c r="G29" s="45"/>
      <c r="H29" s="45">
        <v>400</v>
      </c>
      <c r="I29" s="45"/>
      <c r="J29" s="45"/>
      <c r="K29" s="45"/>
    </row>
    <row r="30" spans="1:11" x14ac:dyDescent="0.25">
      <c r="A30" s="45" t="s">
        <v>56</v>
      </c>
      <c r="B30" s="45">
        <v>2</v>
      </c>
      <c r="C30" s="45">
        <v>2.5000000000000001E-2</v>
      </c>
      <c r="D30" s="45">
        <f>D29*2</f>
        <v>4098</v>
      </c>
      <c r="E30" s="45">
        <f>C30*D30</f>
        <v>102.45</v>
      </c>
      <c r="F30" s="45">
        <f>E30*2</f>
        <v>204.9</v>
      </c>
      <c r="G30" s="45">
        <v>2</v>
      </c>
      <c r="H30" s="45">
        <f>F30*G30</f>
        <v>409.8</v>
      </c>
      <c r="I30" s="45"/>
      <c r="J30" s="45"/>
      <c r="K30" s="45"/>
    </row>
    <row r="32" spans="1:11" ht="22.8" x14ac:dyDescent="0.4">
      <c r="A32" s="53">
        <v>4700</v>
      </c>
      <c r="B32" s="46" t="s">
        <v>9</v>
      </c>
    </row>
    <row r="33" spans="1:2" ht="23.4" x14ac:dyDescent="0.45">
      <c r="A33" s="54">
        <v>2049</v>
      </c>
      <c r="B33" s="46" t="s">
        <v>23</v>
      </c>
    </row>
  </sheetData>
  <pageMargins left="0" right="0" top="0.74803149606299213" bottom="0.74803149606299213" header="0.31496062992125984" footer="0.31496062992125984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"/>
  <sheetViews>
    <sheetView workbookViewId="0">
      <selection activeCell="G23" sqref="G23"/>
    </sheetView>
  </sheetViews>
  <sheetFormatPr defaultRowHeight="13.2" x14ac:dyDescent="0.25"/>
  <cols>
    <col min="1" max="1" width="26.44140625" customWidth="1"/>
    <col min="4" max="4" width="9.109375" customWidth="1"/>
    <col min="9" max="9" width="9.109375" customWidth="1"/>
    <col min="14" max="14" width="9.109375" hidden="1" customWidth="1"/>
    <col min="19" max="19" width="9.109375" hidden="1" customWidth="1"/>
  </cols>
  <sheetData>
    <row r="3" spans="1:21" ht="52.8" x14ac:dyDescent="0.3">
      <c r="A3" s="43" t="s">
        <v>56</v>
      </c>
      <c r="B3" s="48" t="s">
        <v>57</v>
      </c>
      <c r="C3" s="44" t="s">
        <v>58</v>
      </c>
      <c r="D3" s="45"/>
      <c r="E3" s="44" t="s">
        <v>59</v>
      </c>
      <c r="F3" s="44" t="s">
        <v>62</v>
      </c>
      <c r="G3" s="48" t="s">
        <v>57</v>
      </c>
      <c r="H3" s="44" t="s">
        <v>58</v>
      </c>
      <c r="I3" s="45"/>
      <c r="J3" s="44" t="s">
        <v>59</v>
      </c>
      <c r="K3" s="44" t="s">
        <v>62</v>
      </c>
      <c r="L3" s="48" t="s">
        <v>57</v>
      </c>
      <c r="M3" s="44" t="s">
        <v>58</v>
      </c>
      <c r="N3" s="45"/>
      <c r="O3" s="44" t="s">
        <v>59</v>
      </c>
      <c r="P3" s="44" t="s">
        <v>62</v>
      </c>
      <c r="Q3" s="48" t="s">
        <v>57</v>
      </c>
      <c r="R3" s="44" t="s">
        <v>58</v>
      </c>
      <c r="S3" s="45"/>
      <c r="T3" s="44" t="s">
        <v>59</v>
      </c>
      <c r="U3" s="44" t="s">
        <v>62</v>
      </c>
    </row>
    <row r="4" spans="1:21" x14ac:dyDescent="0.25">
      <c r="A4" s="49" t="s">
        <v>9</v>
      </c>
      <c r="B4" s="46">
        <v>2</v>
      </c>
      <c r="C4" s="45">
        <v>2.5000000000000001E-2</v>
      </c>
      <c r="D4" s="45">
        <v>4700</v>
      </c>
      <c r="E4" s="45">
        <f>B4*D4</f>
        <v>9400</v>
      </c>
      <c r="F4" s="45">
        <f>C4*E4</f>
        <v>235</v>
      </c>
      <c r="G4" s="46">
        <v>2</v>
      </c>
      <c r="H4" s="45">
        <v>2.5000000000000001E-2</v>
      </c>
      <c r="I4" s="45">
        <v>4700</v>
      </c>
      <c r="J4" s="45">
        <f>G4*I4</f>
        <v>9400</v>
      </c>
      <c r="K4" s="45">
        <f>H4*J4</f>
        <v>235</v>
      </c>
      <c r="L4" s="46">
        <v>1</v>
      </c>
      <c r="M4" s="45">
        <v>2.5000000000000001E-2</v>
      </c>
      <c r="N4" s="45">
        <v>4700</v>
      </c>
      <c r="O4" s="45">
        <f>L4*N4</f>
        <v>4700</v>
      </c>
      <c r="P4" s="45">
        <f>M4*O4</f>
        <v>117.5</v>
      </c>
      <c r="Q4" s="46">
        <v>1</v>
      </c>
      <c r="R4" s="45">
        <v>2.5000000000000001E-2</v>
      </c>
      <c r="S4" s="45">
        <v>4700</v>
      </c>
      <c r="T4" s="45">
        <f>Q4*S4</f>
        <v>4700</v>
      </c>
      <c r="U4" s="45">
        <f>R4*T4</f>
        <v>117.5</v>
      </c>
    </row>
    <row r="5" spans="1:21" x14ac:dyDescent="0.25">
      <c r="A5" s="49" t="s">
        <v>23</v>
      </c>
      <c r="B5" s="46">
        <v>2</v>
      </c>
      <c r="C5" s="45">
        <v>2.5000000000000001E-2</v>
      </c>
      <c r="D5" s="45">
        <v>2049</v>
      </c>
      <c r="E5" s="45">
        <f>B5*D5</f>
        <v>4098</v>
      </c>
      <c r="F5" s="45">
        <f>C5*E5</f>
        <v>102.45</v>
      </c>
      <c r="G5" s="46">
        <v>1</v>
      </c>
      <c r="H5" s="45">
        <v>2.5000000000000001E-2</v>
      </c>
      <c r="I5" s="45">
        <v>2049</v>
      </c>
      <c r="J5" s="45">
        <f>G5*I5</f>
        <v>2049</v>
      </c>
      <c r="K5" s="45">
        <f>H5*J5</f>
        <v>51.225000000000001</v>
      </c>
      <c r="L5" s="46">
        <v>2</v>
      </c>
      <c r="M5" s="45">
        <v>2.5000000000000001E-2</v>
      </c>
      <c r="N5" s="45">
        <v>2049</v>
      </c>
      <c r="O5" s="45">
        <f>L5*N5</f>
        <v>4098</v>
      </c>
      <c r="P5" s="45">
        <f>M5*O5</f>
        <v>102.45</v>
      </c>
      <c r="Q5" s="46">
        <v>1</v>
      </c>
      <c r="R5" s="45">
        <v>2.5000000000000001E-2</v>
      </c>
      <c r="S5" s="45">
        <v>2049</v>
      </c>
      <c r="T5" s="45">
        <f>Q5*S5</f>
        <v>2049</v>
      </c>
      <c r="U5" s="45">
        <f>R5*T5</f>
        <v>51.225000000000001</v>
      </c>
    </row>
    <row r="6" spans="1:21" x14ac:dyDescent="0.25">
      <c r="A6" s="131" t="s">
        <v>60</v>
      </c>
      <c r="B6" s="131"/>
      <c r="C6" s="131"/>
      <c r="D6" s="131"/>
      <c r="E6" s="131"/>
      <c r="F6" s="47">
        <f>SUM(F4:F5)</f>
        <v>337.45</v>
      </c>
      <c r="G6" s="50"/>
      <c r="H6" s="50"/>
      <c r="I6" s="50"/>
      <c r="J6" s="50"/>
      <c r="K6" s="47">
        <f>SUM(K4:K5)</f>
        <v>286.22500000000002</v>
      </c>
      <c r="L6" s="50"/>
      <c r="M6" s="50"/>
      <c r="N6" s="50"/>
      <c r="O6" s="50"/>
      <c r="P6" s="47">
        <f>SUM(P4:P5)</f>
        <v>219.95</v>
      </c>
      <c r="Q6" s="50"/>
      <c r="R6" s="50"/>
      <c r="S6" s="50"/>
      <c r="T6" s="50"/>
      <c r="U6" s="47">
        <f>SUM(U4:U5)</f>
        <v>168.72499999999999</v>
      </c>
    </row>
    <row r="7" spans="1:21" x14ac:dyDescent="0.25">
      <c r="A7" s="131" t="s">
        <v>61</v>
      </c>
      <c r="B7" s="131"/>
      <c r="C7" s="131"/>
      <c r="D7" s="131"/>
      <c r="E7" s="131"/>
      <c r="F7" s="47">
        <f>F6*2</f>
        <v>674.9</v>
      </c>
      <c r="G7" s="50"/>
      <c r="H7" s="50"/>
      <c r="I7" s="50"/>
      <c r="J7" s="50"/>
      <c r="K7" s="47">
        <f>K6*2</f>
        <v>572.45000000000005</v>
      </c>
      <c r="L7" s="50"/>
      <c r="M7" s="50"/>
      <c r="N7" s="50"/>
      <c r="O7" s="50"/>
      <c r="P7" s="47">
        <f>P6*2</f>
        <v>439.9</v>
      </c>
      <c r="Q7" s="50"/>
      <c r="R7" s="50"/>
      <c r="S7" s="50"/>
      <c r="T7" s="50"/>
      <c r="U7" s="47">
        <f>U6*2</f>
        <v>337.45</v>
      </c>
    </row>
  </sheetData>
  <mergeCells count="2">
    <mergeCell ref="A6:E6"/>
    <mergeCell ref="A7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4</vt:lpstr>
      <vt:lpstr>Лист3</vt:lpstr>
      <vt:lpstr>Лист4</vt:lpstr>
      <vt:lpstr>'4'!Заголовки_для_печати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Учитель</cp:lastModifiedBy>
  <cp:lastPrinted>2024-08-14T14:21:02Z</cp:lastPrinted>
  <dcterms:created xsi:type="dcterms:W3CDTF">2017-07-26T06:10:42Z</dcterms:created>
  <dcterms:modified xsi:type="dcterms:W3CDTF">2024-09-04T10:39:35Z</dcterms:modified>
</cp:coreProperties>
</file>